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3256" windowHeight="12396" tabRatio="647"/>
  </bookViews>
  <sheets>
    <sheet name="已退改革後試算(入)" sheetId="25" r:id="rId1"/>
  </sheets>
  <externalReferences>
    <externalReference r:id="rId2"/>
  </externalReferences>
  <definedNames>
    <definedName name="_xlnm.Print_Area" localSheetId="0">'已退改革後試算(入)'!$A$1:$D$69</definedName>
    <definedName name="YCSH" localSheetId="0">'[1]100薪俸表'!#REF!</definedName>
    <definedName name="YCSH">'[1]100薪俸表'!#REF!</definedName>
    <definedName name="yyy" localSheetId="0">'[1]100薪俸表'!#REF!</definedName>
    <definedName name="yyy">'[1]100薪俸表'!#REF!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5" l="1"/>
  <c r="H3" i="25"/>
  <c r="W111" i="25" s="1"/>
  <c r="AD111" i="25" s="1"/>
  <c r="I3" i="25"/>
  <c r="X68" i="25" s="1"/>
  <c r="J3" i="25"/>
  <c r="Y193" i="25" s="1"/>
  <c r="K3" i="25"/>
  <c r="Z3" i="25" s="1"/>
  <c r="J7" i="25"/>
  <c r="I7" i="25"/>
  <c r="N28" i="25"/>
  <c r="I8" i="25"/>
  <c r="I9" i="25"/>
  <c r="N29" i="25"/>
  <c r="I10" i="25"/>
  <c r="N30" i="25"/>
  <c r="I11" i="25"/>
  <c r="N31" i="25"/>
  <c r="I12" i="25"/>
  <c r="N32" i="25"/>
  <c r="I13" i="25"/>
  <c r="N33" i="25"/>
  <c r="I14" i="25"/>
  <c r="N34" i="25"/>
  <c r="I15" i="25"/>
  <c r="N35" i="25"/>
  <c r="I16" i="25"/>
  <c r="N36" i="25"/>
  <c r="I17" i="25"/>
  <c r="N37" i="25"/>
  <c r="I18" i="25"/>
  <c r="N38" i="25"/>
  <c r="I19" i="25"/>
  <c r="N39" i="25"/>
  <c r="I20" i="25"/>
  <c r="N40" i="25"/>
  <c r="I21" i="25"/>
  <c r="N41" i="25"/>
  <c r="I22" i="25"/>
  <c r="N42" i="25"/>
  <c r="I23" i="25"/>
  <c r="N43" i="25"/>
  <c r="I24" i="25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N363" i="25"/>
  <c r="N362" i="25"/>
  <c r="N361" i="25"/>
  <c r="N360" i="25"/>
  <c r="N359" i="25"/>
  <c r="N358" i="25"/>
  <c r="N357" i="25"/>
  <c r="N356" i="25"/>
  <c r="N355" i="25"/>
  <c r="N354" i="25"/>
  <c r="N353" i="25"/>
  <c r="N352" i="25"/>
  <c r="N351" i="25"/>
  <c r="N350" i="25"/>
  <c r="N349" i="25"/>
  <c r="N348" i="25"/>
  <c r="N347" i="25"/>
  <c r="N346" i="25"/>
  <c r="N345" i="25"/>
  <c r="N344" i="25"/>
  <c r="N343" i="25"/>
  <c r="N342" i="25"/>
  <c r="N341" i="25"/>
  <c r="N340" i="25"/>
  <c r="N339" i="25"/>
  <c r="N338" i="25"/>
  <c r="N337" i="25"/>
  <c r="N336" i="25"/>
  <c r="N335" i="25"/>
  <c r="N334" i="25"/>
  <c r="N333" i="25"/>
  <c r="N332" i="25"/>
  <c r="N331" i="25"/>
  <c r="N330" i="25"/>
  <c r="N329" i="25"/>
  <c r="N328" i="25"/>
  <c r="N327" i="25"/>
  <c r="N326" i="25"/>
  <c r="N325" i="25"/>
  <c r="N324" i="25"/>
  <c r="N323" i="25"/>
  <c r="N322" i="25"/>
  <c r="N321" i="25"/>
  <c r="N320" i="25"/>
  <c r="N319" i="25"/>
  <c r="N318" i="25"/>
  <c r="N317" i="25"/>
  <c r="N316" i="25"/>
  <c r="N315" i="25"/>
  <c r="N314" i="25"/>
  <c r="N313" i="25"/>
  <c r="N312" i="25"/>
  <c r="N311" i="25"/>
  <c r="N310" i="25"/>
  <c r="N309" i="25"/>
  <c r="N308" i="25"/>
  <c r="N307" i="25"/>
  <c r="N306" i="25"/>
  <c r="N305" i="25"/>
  <c r="N304" i="25"/>
  <c r="N303" i="25"/>
  <c r="N302" i="25"/>
  <c r="N301" i="25"/>
  <c r="N300" i="25"/>
  <c r="N299" i="25"/>
  <c r="N298" i="25"/>
  <c r="N297" i="25"/>
  <c r="N296" i="25"/>
  <c r="N295" i="25"/>
  <c r="N294" i="25"/>
  <c r="N293" i="25"/>
  <c r="N292" i="25"/>
  <c r="N291" i="25"/>
  <c r="N290" i="25"/>
  <c r="N289" i="25"/>
  <c r="N288" i="25"/>
  <c r="N287" i="25"/>
  <c r="N286" i="25"/>
  <c r="N285" i="25"/>
  <c r="N284" i="25"/>
  <c r="N283" i="25"/>
  <c r="N282" i="25"/>
  <c r="N281" i="25"/>
  <c r="N280" i="25"/>
  <c r="N279" i="25"/>
  <c r="N278" i="25"/>
  <c r="N277" i="25"/>
  <c r="N276" i="25"/>
  <c r="N275" i="25"/>
  <c r="N274" i="25"/>
  <c r="N273" i="25"/>
  <c r="N272" i="25"/>
  <c r="N271" i="25"/>
  <c r="N270" i="25"/>
  <c r="N269" i="25"/>
  <c r="N268" i="25"/>
  <c r="N267" i="25"/>
  <c r="N266" i="25"/>
  <c r="N265" i="25"/>
  <c r="N264" i="25"/>
  <c r="N263" i="25"/>
  <c r="N262" i="25"/>
  <c r="N261" i="25"/>
  <c r="N260" i="25"/>
  <c r="N259" i="25"/>
  <c r="N258" i="25"/>
  <c r="N257" i="25"/>
  <c r="N256" i="25"/>
  <c r="N255" i="25"/>
  <c r="N254" i="25"/>
  <c r="N253" i="25"/>
  <c r="N252" i="25"/>
  <c r="N251" i="25"/>
  <c r="N250" i="25"/>
  <c r="N249" i="25"/>
  <c r="N248" i="25"/>
  <c r="N247" i="25"/>
  <c r="N246" i="25"/>
  <c r="N245" i="25"/>
  <c r="BA244" i="25"/>
  <c r="AO244" i="25"/>
  <c r="AJ244" i="25"/>
  <c r="N244" i="25"/>
  <c r="BA243" i="25"/>
  <c r="AO243" i="25"/>
  <c r="AJ243" i="25"/>
  <c r="N243" i="25"/>
  <c r="BA242" i="25"/>
  <c r="AO242" i="25"/>
  <c r="AJ242" i="25"/>
  <c r="N242" i="25"/>
  <c r="BA241" i="25"/>
  <c r="AO241" i="25"/>
  <c r="AJ241" i="25"/>
  <c r="N241" i="25"/>
  <c r="BA240" i="25"/>
  <c r="AO240" i="25"/>
  <c r="AJ240" i="25"/>
  <c r="N240" i="25"/>
  <c r="BA239" i="25"/>
  <c r="AO239" i="25"/>
  <c r="AJ239" i="25"/>
  <c r="N239" i="25"/>
  <c r="BA238" i="25"/>
  <c r="AO238" i="25"/>
  <c r="AJ238" i="25"/>
  <c r="N238" i="25"/>
  <c r="BA237" i="25"/>
  <c r="AO237" i="25"/>
  <c r="AJ237" i="25"/>
  <c r="N237" i="25"/>
  <c r="BA236" i="25"/>
  <c r="AO236" i="25"/>
  <c r="AJ236" i="25"/>
  <c r="N236" i="25"/>
  <c r="BA235" i="25"/>
  <c r="AO235" i="25"/>
  <c r="AJ235" i="25"/>
  <c r="N235" i="25"/>
  <c r="BA234" i="25"/>
  <c r="AO234" i="25"/>
  <c r="AJ234" i="25"/>
  <c r="N234" i="25"/>
  <c r="BA233" i="25"/>
  <c r="AO233" i="25"/>
  <c r="AJ233" i="25"/>
  <c r="N233" i="25"/>
  <c r="BA232" i="25"/>
  <c r="AO232" i="25"/>
  <c r="AJ232" i="25"/>
  <c r="N232" i="25"/>
  <c r="BA231" i="25"/>
  <c r="AO231" i="25"/>
  <c r="AJ231" i="25"/>
  <c r="N231" i="25"/>
  <c r="BA230" i="25"/>
  <c r="AO230" i="25"/>
  <c r="AJ230" i="25"/>
  <c r="N230" i="25"/>
  <c r="BA229" i="25"/>
  <c r="AO229" i="25"/>
  <c r="AJ229" i="25"/>
  <c r="N229" i="25"/>
  <c r="BA228" i="25"/>
  <c r="AO228" i="25"/>
  <c r="AJ228" i="25"/>
  <c r="N228" i="25"/>
  <c r="BA227" i="25"/>
  <c r="AO227" i="25"/>
  <c r="AJ227" i="25"/>
  <c r="N227" i="25"/>
  <c r="BA226" i="25"/>
  <c r="AO226" i="25"/>
  <c r="AJ226" i="25"/>
  <c r="N226" i="25"/>
  <c r="BA225" i="25"/>
  <c r="AO225" i="25"/>
  <c r="AJ225" i="25"/>
  <c r="N225" i="25"/>
  <c r="BA224" i="25"/>
  <c r="AO224" i="25"/>
  <c r="AJ224" i="25"/>
  <c r="N224" i="25"/>
  <c r="BA223" i="25"/>
  <c r="AO223" i="25"/>
  <c r="AJ223" i="25"/>
  <c r="N223" i="25"/>
  <c r="BA222" i="25"/>
  <c r="AO222" i="25"/>
  <c r="AJ222" i="25"/>
  <c r="N222" i="25"/>
  <c r="BA221" i="25"/>
  <c r="AO221" i="25"/>
  <c r="AJ221" i="25"/>
  <c r="N221" i="25"/>
  <c r="BA220" i="25"/>
  <c r="AO220" i="25"/>
  <c r="AJ220" i="25"/>
  <c r="N220" i="25"/>
  <c r="BA219" i="25"/>
  <c r="AO219" i="25"/>
  <c r="AJ219" i="25"/>
  <c r="N219" i="25"/>
  <c r="BA218" i="25"/>
  <c r="AO218" i="25"/>
  <c r="AJ218" i="25"/>
  <c r="N218" i="25"/>
  <c r="BA217" i="25"/>
  <c r="AO217" i="25"/>
  <c r="AJ217" i="25"/>
  <c r="N217" i="25"/>
  <c r="BA216" i="25"/>
  <c r="AO216" i="25"/>
  <c r="AJ216" i="25"/>
  <c r="N216" i="25"/>
  <c r="BA215" i="25"/>
  <c r="AO215" i="25"/>
  <c r="AJ215" i="25"/>
  <c r="N215" i="25"/>
  <c r="BA214" i="25"/>
  <c r="AO214" i="25"/>
  <c r="AJ214" i="25"/>
  <c r="N214" i="25"/>
  <c r="BA213" i="25"/>
  <c r="AO213" i="25"/>
  <c r="AJ213" i="25"/>
  <c r="N213" i="25"/>
  <c r="BA212" i="25"/>
  <c r="AO212" i="25"/>
  <c r="AJ212" i="25"/>
  <c r="N212" i="25"/>
  <c r="BA211" i="25"/>
  <c r="AO211" i="25"/>
  <c r="AJ211" i="25"/>
  <c r="N211" i="25"/>
  <c r="BA210" i="25"/>
  <c r="AO210" i="25"/>
  <c r="AJ210" i="25"/>
  <c r="N210" i="25"/>
  <c r="BA209" i="25"/>
  <c r="AO209" i="25"/>
  <c r="AJ209" i="25"/>
  <c r="N209" i="25"/>
  <c r="BA208" i="25"/>
  <c r="AO208" i="25"/>
  <c r="AJ208" i="25"/>
  <c r="N208" i="25"/>
  <c r="BA207" i="25"/>
  <c r="AO207" i="25"/>
  <c r="AJ207" i="25"/>
  <c r="N207" i="25"/>
  <c r="BA206" i="25"/>
  <c r="AO206" i="25"/>
  <c r="AJ206" i="25"/>
  <c r="N206" i="25"/>
  <c r="BA205" i="25"/>
  <c r="AO205" i="25"/>
  <c r="AJ205" i="25"/>
  <c r="N205" i="25"/>
  <c r="BA204" i="25"/>
  <c r="AO204" i="25"/>
  <c r="AJ204" i="25"/>
  <c r="N204" i="25"/>
  <c r="BA203" i="25"/>
  <c r="AO203" i="25"/>
  <c r="AJ203" i="25"/>
  <c r="N203" i="25"/>
  <c r="BA202" i="25"/>
  <c r="AO202" i="25"/>
  <c r="AJ202" i="25"/>
  <c r="N202" i="25"/>
  <c r="BA201" i="25"/>
  <c r="AO201" i="25"/>
  <c r="AJ201" i="25"/>
  <c r="N201" i="25"/>
  <c r="BA200" i="25"/>
  <c r="AO200" i="25"/>
  <c r="AJ200" i="25"/>
  <c r="N200" i="25"/>
  <c r="BA199" i="25"/>
  <c r="AO199" i="25"/>
  <c r="AJ199" i="25"/>
  <c r="N199" i="25"/>
  <c r="BA198" i="25"/>
  <c r="AO198" i="25"/>
  <c r="AJ198" i="25"/>
  <c r="N198" i="25"/>
  <c r="BA197" i="25"/>
  <c r="AO197" i="25"/>
  <c r="AJ197" i="25"/>
  <c r="N197" i="25"/>
  <c r="BA196" i="25"/>
  <c r="AO196" i="25"/>
  <c r="AJ196" i="25"/>
  <c r="N196" i="25"/>
  <c r="BA195" i="25"/>
  <c r="AO195" i="25"/>
  <c r="AJ195" i="25"/>
  <c r="N195" i="25"/>
  <c r="BA194" i="25"/>
  <c r="AO194" i="25"/>
  <c r="AJ194" i="25"/>
  <c r="N194" i="25"/>
  <c r="BA193" i="25"/>
  <c r="AO193" i="25"/>
  <c r="AJ193" i="25"/>
  <c r="N193" i="25"/>
  <c r="BA192" i="25"/>
  <c r="AO192" i="25"/>
  <c r="AJ192" i="25"/>
  <c r="N192" i="25"/>
  <c r="BA191" i="25"/>
  <c r="AO191" i="25"/>
  <c r="AJ191" i="25"/>
  <c r="N191" i="25"/>
  <c r="BA190" i="25"/>
  <c r="AO190" i="25"/>
  <c r="AJ190" i="25"/>
  <c r="N190" i="25"/>
  <c r="BA189" i="25"/>
  <c r="AO189" i="25"/>
  <c r="AJ189" i="25"/>
  <c r="N189" i="25"/>
  <c r="BA188" i="25"/>
  <c r="AO188" i="25"/>
  <c r="AJ188" i="25"/>
  <c r="N188" i="25"/>
  <c r="BA187" i="25"/>
  <c r="AO187" i="25"/>
  <c r="AJ187" i="25"/>
  <c r="N187" i="25"/>
  <c r="BA186" i="25"/>
  <c r="AO186" i="25"/>
  <c r="AJ186" i="25"/>
  <c r="N186" i="25"/>
  <c r="BA185" i="25"/>
  <c r="AO185" i="25"/>
  <c r="AJ185" i="25"/>
  <c r="N185" i="25"/>
  <c r="BA184" i="25"/>
  <c r="AO184" i="25"/>
  <c r="AJ184" i="25"/>
  <c r="N184" i="25"/>
  <c r="BA183" i="25"/>
  <c r="AO183" i="25"/>
  <c r="AJ183" i="25"/>
  <c r="N183" i="25"/>
  <c r="BA182" i="25"/>
  <c r="AO182" i="25"/>
  <c r="AJ182" i="25"/>
  <c r="N182" i="25"/>
  <c r="BA181" i="25"/>
  <c r="AO181" i="25"/>
  <c r="AJ181" i="25"/>
  <c r="N181" i="25"/>
  <c r="BA180" i="25"/>
  <c r="AO180" i="25"/>
  <c r="AJ180" i="25"/>
  <c r="N180" i="25"/>
  <c r="BA179" i="25"/>
  <c r="AO179" i="25"/>
  <c r="AJ179" i="25"/>
  <c r="N179" i="25"/>
  <c r="BA178" i="25"/>
  <c r="AO178" i="25"/>
  <c r="AJ178" i="25"/>
  <c r="N178" i="25"/>
  <c r="BA177" i="25"/>
  <c r="AO177" i="25"/>
  <c r="AJ177" i="25"/>
  <c r="N177" i="25"/>
  <c r="BA176" i="25"/>
  <c r="AO176" i="25"/>
  <c r="AJ176" i="25"/>
  <c r="N176" i="25"/>
  <c r="BA175" i="25"/>
  <c r="AO175" i="25"/>
  <c r="AJ175" i="25"/>
  <c r="N175" i="25"/>
  <c r="BA174" i="25"/>
  <c r="AO174" i="25"/>
  <c r="AJ174" i="25"/>
  <c r="N174" i="25"/>
  <c r="BA173" i="25"/>
  <c r="AO173" i="25"/>
  <c r="AJ173" i="25"/>
  <c r="N173" i="25"/>
  <c r="BA172" i="25"/>
  <c r="AO172" i="25"/>
  <c r="AJ172" i="25"/>
  <c r="N172" i="25"/>
  <c r="BA171" i="25"/>
  <c r="AO171" i="25"/>
  <c r="AJ171" i="25"/>
  <c r="N171" i="25"/>
  <c r="BA170" i="25"/>
  <c r="AO170" i="25"/>
  <c r="AJ170" i="25"/>
  <c r="N170" i="25"/>
  <c r="BA169" i="25"/>
  <c r="AO169" i="25"/>
  <c r="AJ169" i="25"/>
  <c r="N169" i="25"/>
  <c r="BA168" i="25"/>
  <c r="AO168" i="25"/>
  <c r="AJ168" i="25"/>
  <c r="N168" i="25"/>
  <c r="BA167" i="25"/>
  <c r="AO167" i="25"/>
  <c r="AJ167" i="25"/>
  <c r="N167" i="25"/>
  <c r="BA166" i="25"/>
  <c r="AO166" i="25"/>
  <c r="AJ166" i="25"/>
  <c r="N166" i="25"/>
  <c r="BA165" i="25"/>
  <c r="AO165" i="25"/>
  <c r="AJ165" i="25"/>
  <c r="N165" i="25"/>
  <c r="BA164" i="25"/>
  <c r="AO164" i="25"/>
  <c r="AJ164" i="25"/>
  <c r="N164" i="25"/>
  <c r="BA163" i="25"/>
  <c r="AO163" i="25"/>
  <c r="AJ163" i="25"/>
  <c r="N163" i="25"/>
  <c r="BA162" i="25"/>
  <c r="AO162" i="25"/>
  <c r="AJ162" i="25"/>
  <c r="N162" i="25"/>
  <c r="BA161" i="25"/>
  <c r="AO161" i="25"/>
  <c r="AJ161" i="25"/>
  <c r="N161" i="25"/>
  <c r="BA160" i="25"/>
  <c r="AO160" i="25"/>
  <c r="AJ160" i="25"/>
  <c r="N160" i="25"/>
  <c r="BA159" i="25"/>
  <c r="AO159" i="25"/>
  <c r="AJ159" i="25"/>
  <c r="N159" i="25"/>
  <c r="BA158" i="25"/>
  <c r="AO158" i="25"/>
  <c r="AJ158" i="25"/>
  <c r="N158" i="25"/>
  <c r="BA157" i="25"/>
  <c r="AO157" i="25"/>
  <c r="AJ157" i="25"/>
  <c r="N157" i="25"/>
  <c r="BA156" i="25"/>
  <c r="AO156" i="25"/>
  <c r="AJ156" i="25"/>
  <c r="N156" i="25"/>
  <c r="BA155" i="25"/>
  <c r="AO155" i="25"/>
  <c r="AJ155" i="25"/>
  <c r="N155" i="25"/>
  <c r="BA154" i="25"/>
  <c r="AO154" i="25"/>
  <c r="AJ154" i="25"/>
  <c r="N154" i="25"/>
  <c r="BA153" i="25"/>
  <c r="AO153" i="25"/>
  <c r="AJ153" i="25"/>
  <c r="N153" i="25"/>
  <c r="BA152" i="25"/>
  <c r="AO152" i="25"/>
  <c r="AJ152" i="25"/>
  <c r="N152" i="25"/>
  <c r="BA151" i="25"/>
  <c r="AO151" i="25"/>
  <c r="AJ151" i="25"/>
  <c r="N151" i="25"/>
  <c r="BA150" i="25"/>
  <c r="AO150" i="25"/>
  <c r="AJ150" i="25"/>
  <c r="N150" i="25"/>
  <c r="BA149" i="25"/>
  <c r="AO149" i="25"/>
  <c r="AJ149" i="25"/>
  <c r="N149" i="25"/>
  <c r="BA148" i="25"/>
  <c r="AO148" i="25"/>
  <c r="AJ148" i="25"/>
  <c r="N148" i="25"/>
  <c r="BA147" i="25"/>
  <c r="AO147" i="25"/>
  <c r="AJ147" i="25"/>
  <c r="N147" i="25"/>
  <c r="BA146" i="25"/>
  <c r="AO146" i="25"/>
  <c r="AJ146" i="25"/>
  <c r="N146" i="25"/>
  <c r="BA145" i="25"/>
  <c r="AO145" i="25"/>
  <c r="AJ145" i="25"/>
  <c r="N145" i="25"/>
  <c r="BA144" i="25"/>
  <c r="AO144" i="25"/>
  <c r="AJ144" i="25"/>
  <c r="N144" i="25"/>
  <c r="BA143" i="25"/>
  <c r="AO143" i="25"/>
  <c r="AJ143" i="25"/>
  <c r="N143" i="25"/>
  <c r="BA142" i="25"/>
  <c r="AO142" i="25"/>
  <c r="AJ142" i="25"/>
  <c r="N142" i="25"/>
  <c r="BA141" i="25"/>
  <c r="AO141" i="25"/>
  <c r="AJ141" i="25"/>
  <c r="N141" i="25"/>
  <c r="BA140" i="25"/>
  <c r="AO140" i="25"/>
  <c r="AJ140" i="25"/>
  <c r="N140" i="25"/>
  <c r="BA139" i="25"/>
  <c r="AO139" i="25"/>
  <c r="AJ139" i="25"/>
  <c r="N139" i="25"/>
  <c r="BA138" i="25"/>
  <c r="AO138" i="25"/>
  <c r="AJ138" i="25"/>
  <c r="N138" i="25"/>
  <c r="BA137" i="25"/>
  <c r="AO137" i="25"/>
  <c r="AJ137" i="25"/>
  <c r="N137" i="25"/>
  <c r="BA136" i="25"/>
  <c r="AO136" i="25"/>
  <c r="AJ136" i="25"/>
  <c r="N136" i="25"/>
  <c r="BA135" i="25"/>
  <c r="AO135" i="25"/>
  <c r="AJ135" i="25"/>
  <c r="N135" i="25"/>
  <c r="BA134" i="25"/>
  <c r="AO134" i="25"/>
  <c r="AJ134" i="25"/>
  <c r="N134" i="25"/>
  <c r="BA133" i="25"/>
  <c r="AO133" i="25"/>
  <c r="AJ133" i="25"/>
  <c r="N133" i="25"/>
  <c r="BA132" i="25"/>
  <c r="AO132" i="25"/>
  <c r="AJ132" i="25"/>
  <c r="N132" i="25"/>
  <c r="BA131" i="25"/>
  <c r="AO131" i="25"/>
  <c r="AJ131" i="25"/>
  <c r="N131" i="25"/>
  <c r="BA130" i="25"/>
  <c r="AO130" i="25"/>
  <c r="AJ130" i="25"/>
  <c r="N130" i="25"/>
  <c r="BA129" i="25"/>
  <c r="AO129" i="25"/>
  <c r="AJ129" i="25"/>
  <c r="N129" i="25"/>
  <c r="BA128" i="25"/>
  <c r="AO128" i="25"/>
  <c r="AJ128" i="25"/>
  <c r="N128" i="25"/>
  <c r="BA127" i="25"/>
  <c r="AO127" i="25"/>
  <c r="AJ127" i="25"/>
  <c r="N127" i="25"/>
  <c r="BA126" i="25"/>
  <c r="AO126" i="25"/>
  <c r="AJ126" i="25"/>
  <c r="N126" i="25"/>
  <c r="BA125" i="25"/>
  <c r="AO125" i="25"/>
  <c r="AJ125" i="25"/>
  <c r="N125" i="25"/>
  <c r="BA124" i="25"/>
  <c r="AO124" i="25"/>
  <c r="AJ124" i="25"/>
  <c r="N124" i="25"/>
  <c r="BA123" i="25"/>
  <c r="AO123" i="25"/>
  <c r="AJ123" i="25"/>
  <c r="N123" i="25"/>
  <c r="BA122" i="25"/>
  <c r="AO122" i="25"/>
  <c r="AJ122" i="25"/>
  <c r="N122" i="25"/>
  <c r="BA121" i="25"/>
  <c r="AO121" i="25"/>
  <c r="AJ121" i="25"/>
  <c r="N121" i="25"/>
  <c r="BA120" i="25"/>
  <c r="AO120" i="25"/>
  <c r="AJ120" i="25"/>
  <c r="N120" i="25"/>
  <c r="BA119" i="25"/>
  <c r="AO119" i="25"/>
  <c r="AJ119" i="25"/>
  <c r="N119" i="25"/>
  <c r="BA118" i="25"/>
  <c r="AO118" i="25"/>
  <c r="AJ118" i="25"/>
  <c r="N118" i="25"/>
  <c r="BA117" i="25"/>
  <c r="AO117" i="25"/>
  <c r="AJ117" i="25"/>
  <c r="N117" i="25"/>
  <c r="BA116" i="25"/>
  <c r="AO116" i="25"/>
  <c r="AJ116" i="25"/>
  <c r="N116" i="25"/>
  <c r="BA115" i="25"/>
  <c r="AO115" i="25"/>
  <c r="AJ115" i="25"/>
  <c r="N115" i="25"/>
  <c r="BA114" i="25"/>
  <c r="AO114" i="25"/>
  <c r="AJ114" i="25"/>
  <c r="N114" i="25"/>
  <c r="BA113" i="25"/>
  <c r="AO113" i="25"/>
  <c r="AJ113" i="25"/>
  <c r="N113" i="25"/>
  <c r="BA112" i="25"/>
  <c r="AO112" i="25"/>
  <c r="AJ112" i="25"/>
  <c r="N112" i="25"/>
  <c r="BA111" i="25"/>
  <c r="AO111" i="25"/>
  <c r="AJ111" i="25"/>
  <c r="N111" i="25"/>
  <c r="BA110" i="25"/>
  <c r="AO110" i="25"/>
  <c r="AJ110" i="25"/>
  <c r="N110" i="25"/>
  <c r="BA109" i="25"/>
  <c r="AO109" i="25"/>
  <c r="AJ109" i="25"/>
  <c r="N109" i="25"/>
  <c r="BA108" i="25"/>
  <c r="AO108" i="25"/>
  <c r="AJ108" i="25"/>
  <c r="N108" i="25"/>
  <c r="BA107" i="25"/>
  <c r="AO107" i="25"/>
  <c r="AJ107" i="25"/>
  <c r="N107" i="25"/>
  <c r="BA106" i="25"/>
  <c r="AO106" i="25"/>
  <c r="AJ106" i="25"/>
  <c r="N106" i="25"/>
  <c r="BA105" i="25"/>
  <c r="AO105" i="25"/>
  <c r="AJ105" i="25"/>
  <c r="N105" i="25"/>
  <c r="BA104" i="25"/>
  <c r="AO104" i="25"/>
  <c r="AJ104" i="25"/>
  <c r="N104" i="25"/>
  <c r="BA103" i="25"/>
  <c r="AO103" i="25"/>
  <c r="AJ103" i="25"/>
  <c r="N103" i="25"/>
  <c r="BA102" i="25"/>
  <c r="AO102" i="25"/>
  <c r="AJ102" i="25"/>
  <c r="N102" i="25"/>
  <c r="BA101" i="25"/>
  <c r="AO101" i="25"/>
  <c r="AJ101" i="25"/>
  <c r="N101" i="25"/>
  <c r="BA100" i="25"/>
  <c r="AO100" i="25"/>
  <c r="AJ100" i="25"/>
  <c r="N100" i="25"/>
  <c r="BA99" i="25"/>
  <c r="AO99" i="25"/>
  <c r="AJ99" i="25"/>
  <c r="N99" i="25"/>
  <c r="BA98" i="25"/>
  <c r="AO98" i="25"/>
  <c r="AJ98" i="25"/>
  <c r="N98" i="25"/>
  <c r="BA97" i="25"/>
  <c r="AO97" i="25"/>
  <c r="AJ97" i="25"/>
  <c r="N97" i="25"/>
  <c r="BA96" i="25"/>
  <c r="AO96" i="25"/>
  <c r="AJ96" i="25"/>
  <c r="N96" i="25"/>
  <c r="BA95" i="25"/>
  <c r="AO95" i="25"/>
  <c r="AJ95" i="25"/>
  <c r="N95" i="25"/>
  <c r="BA94" i="25"/>
  <c r="AO94" i="25"/>
  <c r="AJ94" i="25"/>
  <c r="N94" i="25"/>
  <c r="BA93" i="25"/>
  <c r="AO93" i="25"/>
  <c r="AJ93" i="25"/>
  <c r="N93" i="25"/>
  <c r="BA92" i="25"/>
  <c r="AO92" i="25"/>
  <c r="AJ92" i="25"/>
  <c r="N92" i="25"/>
  <c r="BA91" i="25"/>
  <c r="AO91" i="25"/>
  <c r="AJ91" i="25"/>
  <c r="N91" i="25"/>
  <c r="BA90" i="25"/>
  <c r="AO90" i="25"/>
  <c r="AJ90" i="25"/>
  <c r="N90" i="25"/>
  <c r="BA89" i="25"/>
  <c r="AO89" i="25"/>
  <c r="AJ89" i="25"/>
  <c r="N89" i="25"/>
  <c r="BA88" i="25"/>
  <c r="AO88" i="25"/>
  <c r="AJ88" i="25"/>
  <c r="N88" i="25"/>
  <c r="BA87" i="25"/>
  <c r="AO87" i="25"/>
  <c r="AJ87" i="25"/>
  <c r="N87" i="25"/>
  <c r="BA86" i="25"/>
  <c r="AO86" i="25"/>
  <c r="AJ86" i="25"/>
  <c r="N86" i="25"/>
  <c r="BA85" i="25"/>
  <c r="AO85" i="25"/>
  <c r="AJ85" i="25"/>
  <c r="N85" i="25"/>
  <c r="BA84" i="25"/>
  <c r="AO84" i="25"/>
  <c r="AJ84" i="25"/>
  <c r="N84" i="25"/>
  <c r="BA83" i="25"/>
  <c r="AO83" i="25"/>
  <c r="AJ83" i="25"/>
  <c r="N83" i="25"/>
  <c r="BA82" i="25"/>
  <c r="AO82" i="25"/>
  <c r="AJ82" i="25"/>
  <c r="N82" i="25"/>
  <c r="BA81" i="25"/>
  <c r="AO81" i="25"/>
  <c r="AJ81" i="25"/>
  <c r="N81" i="25"/>
  <c r="BA80" i="25"/>
  <c r="AO80" i="25"/>
  <c r="AJ80" i="25"/>
  <c r="N80" i="25"/>
  <c r="BA79" i="25"/>
  <c r="AO79" i="25"/>
  <c r="AJ79" i="25"/>
  <c r="N79" i="25"/>
  <c r="BA78" i="25"/>
  <c r="AO78" i="25"/>
  <c r="AJ78" i="25"/>
  <c r="N78" i="25"/>
  <c r="BA77" i="25"/>
  <c r="AO77" i="25"/>
  <c r="AJ77" i="25"/>
  <c r="N77" i="25"/>
  <c r="BA76" i="25"/>
  <c r="AO76" i="25"/>
  <c r="AJ76" i="25"/>
  <c r="N76" i="25"/>
  <c r="BA75" i="25"/>
  <c r="AO75" i="25"/>
  <c r="AJ75" i="25"/>
  <c r="N75" i="25"/>
  <c r="BA74" i="25"/>
  <c r="AO74" i="25"/>
  <c r="AJ74" i="25"/>
  <c r="N74" i="25"/>
  <c r="BA73" i="25"/>
  <c r="AO73" i="25"/>
  <c r="AJ73" i="25"/>
  <c r="N73" i="25"/>
  <c r="BA72" i="25"/>
  <c r="AO72" i="25"/>
  <c r="AJ72" i="25"/>
  <c r="N72" i="25"/>
  <c r="BA71" i="25"/>
  <c r="AO71" i="25"/>
  <c r="AJ71" i="25"/>
  <c r="N71" i="25"/>
  <c r="BA70" i="25"/>
  <c r="AO70" i="25"/>
  <c r="AJ70" i="25"/>
  <c r="N70" i="25"/>
  <c r="BA69" i="25"/>
  <c r="AO69" i="25"/>
  <c r="AJ69" i="25"/>
  <c r="N69" i="25"/>
  <c r="BA68" i="25"/>
  <c r="AO68" i="25"/>
  <c r="AJ68" i="25"/>
  <c r="N68" i="25"/>
  <c r="BA67" i="25"/>
  <c r="AO67" i="25"/>
  <c r="AJ67" i="25"/>
  <c r="N67" i="25"/>
  <c r="BA66" i="25"/>
  <c r="AO66" i="25"/>
  <c r="AJ66" i="25"/>
  <c r="N66" i="25"/>
  <c r="BA65" i="25"/>
  <c r="AO65" i="25"/>
  <c r="AJ65" i="25"/>
  <c r="N65" i="25"/>
  <c r="BA64" i="25"/>
  <c r="AO64" i="25"/>
  <c r="AJ64" i="25"/>
  <c r="N64" i="25"/>
  <c r="BA63" i="25"/>
  <c r="AO63" i="25"/>
  <c r="AJ63" i="25"/>
  <c r="N63" i="25"/>
  <c r="BA62" i="25"/>
  <c r="AO62" i="25"/>
  <c r="AJ62" i="25"/>
  <c r="N62" i="25"/>
  <c r="BA61" i="25"/>
  <c r="AO61" i="25"/>
  <c r="AJ61" i="25"/>
  <c r="N61" i="25"/>
  <c r="BA60" i="25"/>
  <c r="AO60" i="25"/>
  <c r="AJ60" i="25"/>
  <c r="N60" i="25"/>
  <c r="BA59" i="25"/>
  <c r="AO59" i="25"/>
  <c r="AJ59" i="25"/>
  <c r="N59" i="25"/>
  <c r="BA58" i="25"/>
  <c r="AO58" i="25"/>
  <c r="AJ58" i="25"/>
  <c r="N58" i="25"/>
  <c r="BA57" i="25"/>
  <c r="AO57" i="25"/>
  <c r="AJ57" i="25"/>
  <c r="N57" i="25"/>
  <c r="BA56" i="25"/>
  <c r="AO56" i="25"/>
  <c r="AJ56" i="25"/>
  <c r="N56" i="25"/>
  <c r="BA55" i="25"/>
  <c r="AO55" i="25"/>
  <c r="AJ55" i="25"/>
  <c r="N55" i="25"/>
  <c r="BA54" i="25"/>
  <c r="AO54" i="25"/>
  <c r="AJ54" i="25"/>
  <c r="N54" i="25"/>
  <c r="BA53" i="25"/>
  <c r="AO53" i="25"/>
  <c r="AJ53" i="25"/>
  <c r="N53" i="25"/>
  <c r="BA52" i="25"/>
  <c r="AO52" i="25"/>
  <c r="AJ52" i="25"/>
  <c r="N52" i="25"/>
  <c r="BA51" i="25"/>
  <c r="AO51" i="25"/>
  <c r="AJ51" i="25"/>
  <c r="N51" i="25"/>
  <c r="BA50" i="25"/>
  <c r="AO50" i="25"/>
  <c r="AJ50" i="25"/>
  <c r="N50" i="25"/>
  <c r="BA49" i="25"/>
  <c r="AO49" i="25"/>
  <c r="AJ49" i="25"/>
  <c r="N49" i="25"/>
  <c r="BA48" i="25"/>
  <c r="AO48" i="25"/>
  <c r="AJ48" i="25"/>
  <c r="N48" i="25"/>
  <c r="BA47" i="25"/>
  <c r="AO47" i="25"/>
  <c r="AJ47" i="25"/>
  <c r="N47" i="25"/>
  <c r="BA46" i="25"/>
  <c r="AO46" i="25"/>
  <c r="AJ46" i="25"/>
  <c r="N46" i="25"/>
  <c r="BA45" i="25"/>
  <c r="AO45" i="25"/>
  <c r="AJ45" i="25"/>
  <c r="N45" i="25"/>
  <c r="BA44" i="25"/>
  <c r="AO44" i="25"/>
  <c r="AJ44" i="25"/>
  <c r="N44" i="25"/>
  <c r="BA43" i="25"/>
  <c r="AO43" i="25"/>
  <c r="AJ43" i="25"/>
  <c r="BA42" i="25"/>
  <c r="AO42" i="25"/>
  <c r="AJ42" i="25"/>
  <c r="BA41" i="25"/>
  <c r="AO41" i="25"/>
  <c r="AJ41" i="25"/>
  <c r="BA40" i="25"/>
  <c r="AO40" i="25"/>
  <c r="AJ40" i="25"/>
  <c r="BA39" i="25"/>
  <c r="AO39" i="25"/>
  <c r="AJ39" i="25"/>
  <c r="BA38" i="25"/>
  <c r="AO38" i="25"/>
  <c r="AJ38" i="25"/>
  <c r="BA37" i="25"/>
  <c r="AO37" i="25"/>
  <c r="AJ37" i="25"/>
  <c r="BA36" i="25"/>
  <c r="AO36" i="25"/>
  <c r="AJ36" i="25"/>
  <c r="BA35" i="25"/>
  <c r="AO35" i="25"/>
  <c r="AJ35" i="25"/>
  <c r="BA34" i="25"/>
  <c r="AO34" i="25"/>
  <c r="AJ34" i="25"/>
  <c r="BA33" i="25"/>
  <c r="AO33" i="25"/>
  <c r="AJ33" i="25"/>
  <c r="BA32" i="25"/>
  <c r="AO32" i="25"/>
  <c r="AJ32" i="25"/>
  <c r="BA31" i="25"/>
  <c r="AO31" i="25"/>
  <c r="AJ31" i="25"/>
  <c r="BA30" i="25"/>
  <c r="AO30" i="25"/>
  <c r="AJ30" i="25"/>
  <c r="BA29" i="25"/>
  <c r="AO29" i="25"/>
  <c r="AJ29" i="25"/>
  <c r="BA28" i="25"/>
  <c r="AO28" i="25"/>
  <c r="AJ28" i="25"/>
  <c r="BA27" i="25"/>
  <c r="AO27" i="25"/>
  <c r="AJ27" i="25"/>
  <c r="BA26" i="25"/>
  <c r="AO26" i="25"/>
  <c r="AJ26" i="25"/>
  <c r="BA25" i="25"/>
  <c r="AO25" i="25"/>
  <c r="AJ25" i="25"/>
  <c r="BA24" i="25"/>
  <c r="AO24" i="25"/>
  <c r="AJ24" i="25"/>
  <c r="BA23" i="25"/>
  <c r="AO23" i="25"/>
  <c r="AJ23" i="25"/>
  <c r="BA22" i="25"/>
  <c r="AO22" i="25"/>
  <c r="AJ22" i="25"/>
  <c r="BA21" i="25"/>
  <c r="AO21" i="25"/>
  <c r="AJ21" i="25"/>
  <c r="BA20" i="25"/>
  <c r="AO20" i="25"/>
  <c r="AJ20" i="25"/>
  <c r="BA19" i="25"/>
  <c r="AO19" i="25"/>
  <c r="AJ19" i="25"/>
  <c r="BA18" i="25"/>
  <c r="AO18" i="25"/>
  <c r="AJ18" i="25"/>
  <c r="BA17" i="25"/>
  <c r="AO17" i="25"/>
  <c r="AJ17" i="25"/>
  <c r="BA16" i="25"/>
  <c r="AO16" i="25"/>
  <c r="AJ16" i="25"/>
  <c r="BA15" i="25"/>
  <c r="AO15" i="25"/>
  <c r="AJ15" i="25"/>
  <c r="BA14" i="25"/>
  <c r="AO14" i="25"/>
  <c r="AJ14" i="25"/>
  <c r="BA13" i="25"/>
  <c r="AO13" i="25"/>
  <c r="AJ13" i="25"/>
  <c r="BA12" i="25"/>
  <c r="AO12" i="25"/>
  <c r="AJ12" i="25"/>
  <c r="BA11" i="25"/>
  <c r="AO11" i="25"/>
  <c r="AJ11" i="25"/>
  <c r="BA10" i="25"/>
  <c r="AO10" i="25"/>
  <c r="AJ10" i="25"/>
  <c r="BA9" i="25"/>
  <c r="AO9" i="25"/>
  <c r="AJ9" i="25"/>
  <c r="BA8" i="25"/>
  <c r="AO8" i="25"/>
  <c r="AJ8" i="25"/>
  <c r="BA7" i="25"/>
  <c r="AO7" i="25"/>
  <c r="AJ7" i="25"/>
  <c r="BA6" i="25"/>
  <c r="AO6" i="25"/>
  <c r="AJ6" i="25"/>
  <c r="BA5" i="25"/>
  <c r="AO5" i="25"/>
  <c r="AJ5" i="25"/>
  <c r="H5" i="25"/>
  <c r="AN176" i="25" s="1"/>
  <c r="AU176" i="25" s="1"/>
  <c r="BA4" i="25"/>
  <c r="AO4" i="25"/>
  <c r="AJ4" i="25"/>
  <c r="BA3" i="25"/>
  <c r="AO3" i="25"/>
  <c r="AJ3" i="25"/>
  <c r="Z10" i="25"/>
  <c r="Z22" i="25"/>
  <c r="Z14" i="25"/>
  <c r="Z242" i="25"/>
  <c r="Z238" i="25"/>
  <c r="Z234" i="25"/>
  <c r="Z230" i="25"/>
  <c r="Z226" i="25"/>
  <c r="Z241" i="25"/>
  <c r="Z237" i="25"/>
  <c r="Z233" i="25"/>
  <c r="Z229" i="25"/>
  <c r="Z244" i="25"/>
  <c r="Z240" i="25"/>
  <c r="Z236" i="25"/>
  <c r="Z232" i="25"/>
  <c r="Z228" i="25"/>
  <c r="Z231" i="25"/>
  <c r="Z225" i="25"/>
  <c r="Z224" i="25"/>
  <c r="Z243" i="25"/>
  <c r="Z227" i="25"/>
  <c r="Z223" i="25"/>
  <c r="Z219" i="25"/>
  <c r="Z239" i="25"/>
  <c r="Z222" i="25"/>
  <c r="Z218" i="25"/>
  <c r="Z214" i="25"/>
  <c r="Z217" i="25"/>
  <c r="Z212" i="25"/>
  <c r="Z208" i="25"/>
  <c r="Z204" i="25"/>
  <c r="Z235" i="25"/>
  <c r="Z221" i="25"/>
  <c r="Z220" i="25"/>
  <c r="Z216" i="25"/>
  <c r="Z215" i="25"/>
  <c r="Z211" i="25"/>
  <c r="Z207" i="25"/>
  <c r="Z203" i="25"/>
  <c r="Z199" i="25"/>
  <c r="Z206" i="25"/>
  <c r="Z205" i="25"/>
  <c r="Z196" i="25"/>
  <c r="Z192" i="25"/>
  <c r="Z198" i="25"/>
  <c r="Z195" i="25"/>
  <c r="Z191" i="25"/>
  <c r="Z187" i="25"/>
  <c r="Z183" i="25"/>
  <c r="Z179" i="25"/>
  <c r="Z175" i="25"/>
  <c r="Z210" i="25"/>
  <c r="Z209" i="25"/>
  <c r="Z202" i="25"/>
  <c r="Z201" i="25"/>
  <c r="Z194" i="25"/>
  <c r="Z190" i="25"/>
  <c r="Z186" i="25"/>
  <c r="Z182" i="25"/>
  <c r="Z178" i="25"/>
  <c r="Z174" i="25"/>
  <c r="Z200" i="25"/>
  <c r="Z189" i="25"/>
  <c r="Z168" i="25"/>
  <c r="Z164" i="25"/>
  <c r="Z160" i="25"/>
  <c r="Z185" i="25"/>
  <c r="Z184" i="25"/>
  <c r="Z177" i="25"/>
  <c r="Z176" i="25"/>
  <c r="Z171" i="25"/>
  <c r="Z167" i="25"/>
  <c r="Z163" i="25"/>
  <c r="Z159" i="25"/>
  <c r="Z155" i="25"/>
  <c r="Z151" i="25"/>
  <c r="Z147" i="25"/>
  <c r="Z197" i="25"/>
  <c r="Z170" i="25"/>
  <c r="Z166" i="25"/>
  <c r="Z162" i="25"/>
  <c r="Z158" i="25"/>
  <c r="Z154" i="25"/>
  <c r="Z150" i="25"/>
  <c r="Z146" i="25"/>
  <c r="Z213" i="25"/>
  <c r="Z193" i="25"/>
  <c r="Z188" i="25"/>
  <c r="Z173" i="25"/>
  <c r="Z161" i="25"/>
  <c r="Z181" i="25"/>
  <c r="Z157" i="25"/>
  <c r="Z156" i="25"/>
  <c r="Z149" i="25"/>
  <c r="Z148" i="25"/>
  <c r="Z172" i="25"/>
  <c r="Z169" i="25"/>
  <c r="Z145" i="25"/>
  <c r="Z141" i="25"/>
  <c r="Z137" i="25"/>
  <c r="Z133" i="25"/>
  <c r="Z129" i="25"/>
  <c r="Z125" i="25"/>
  <c r="Z121" i="25"/>
  <c r="Z143" i="25"/>
  <c r="Z142" i="25"/>
  <c r="Z132" i="25"/>
  <c r="Z127" i="25"/>
  <c r="Z126" i="25"/>
  <c r="Z120" i="25"/>
  <c r="Z116" i="25"/>
  <c r="Z112" i="25"/>
  <c r="Z108" i="25"/>
  <c r="Z104" i="25"/>
  <c r="Z153" i="25"/>
  <c r="Z144" i="25"/>
  <c r="Z136" i="25"/>
  <c r="Z131" i="25"/>
  <c r="Z130" i="25"/>
  <c r="Z119" i="25"/>
  <c r="Z115" i="25"/>
  <c r="Z111" i="25"/>
  <c r="Z107" i="25"/>
  <c r="Z103" i="25"/>
  <c r="Z99" i="25"/>
  <c r="Z95" i="25"/>
  <c r="Z91" i="25"/>
  <c r="Z180" i="25"/>
  <c r="Z165" i="25"/>
  <c r="Z140" i="25"/>
  <c r="Z135" i="25"/>
  <c r="Z134" i="25"/>
  <c r="Z124" i="25"/>
  <c r="Z118" i="25"/>
  <c r="Z114" i="25"/>
  <c r="Z110" i="25"/>
  <c r="Z106" i="25"/>
  <c r="Z102" i="25"/>
  <c r="Z98" i="25"/>
  <c r="Z109" i="25"/>
  <c r="Z94" i="25"/>
  <c r="Z89" i="25"/>
  <c r="Z85" i="25"/>
  <c r="Z81" i="25"/>
  <c r="Z77" i="25"/>
  <c r="Z73" i="25"/>
  <c r="Z69" i="25"/>
  <c r="Z65" i="25"/>
  <c r="Z61" i="25"/>
  <c r="Z57" i="25"/>
  <c r="Z53" i="25"/>
  <c r="Z49" i="25"/>
  <c r="Z45" i="25"/>
  <c r="Z41" i="25"/>
  <c r="Z152" i="25"/>
  <c r="Z122" i="25"/>
  <c r="Z105" i="25"/>
  <c r="Z97" i="25"/>
  <c r="Z96" i="25"/>
  <c r="Z93" i="25"/>
  <c r="Z92" i="25"/>
  <c r="Z88" i="25"/>
  <c r="Z84" i="25"/>
  <c r="Z80" i="25"/>
  <c r="Z76" i="25"/>
  <c r="Z72" i="25"/>
  <c r="Z68" i="25"/>
  <c r="Z64" i="25"/>
  <c r="Z60" i="25"/>
  <c r="Z56" i="25"/>
  <c r="Z52" i="25"/>
  <c r="Z48" i="25"/>
  <c r="Z44" i="25"/>
  <c r="Z40" i="25"/>
  <c r="Z36" i="25"/>
  <c r="Z32" i="25"/>
  <c r="Z138" i="25"/>
  <c r="Z123" i="25"/>
  <c r="Z117" i="25"/>
  <c r="Z87" i="25"/>
  <c r="Z83" i="25"/>
  <c r="Z79" i="25"/>
  <c r="Z75" i="25"/>
  <c r="Z71" i="25"/>
  <c r="Z67" i="25"/>
  <c r="Z63" i="25"/>
  <c r="Z59" i="25"/>
  <c r="Z55" i="25"/>
  <c r="Z51" i="25"/>
  <c r="Z47" i="25"/>
  <c r="Z43" i="25"/>
  <c r="Z39" i="25"/>
  <c r="Z35" i="25"/>
  <c r="Z31" i="25"/>
  <c r="Z78" i="25"/>
  <c r="Z62" i="25"/>
  <c r="Z46" i="25"/>
  <c r="Z30" i="25"/>
  <c r="Z23" i="25"/>
  <c r="Z19" i="25"/>
  <c r="Z15" i="25"/>
  <c r="Z13" i="25"/>
  <c r="Z9" i="25"/>
  <c r="Z100" i="25"/>
  <c r="Z90" i="25"/>
  <c r="Z74" i="25"/>
  <c r="Z58" i="25"/>
  <c r="Z42" i="25"/>
  <c r="Z34" i="25"/>
  <c r="Z33" i="25"/>
  <c r="Z29" i="25"/>
  <c r="Z26" i="25"/>
  <c r="Z25" i="25"/>
  <c r="Z24" i="25"/>
  <c r="Z20" i="25"/>
  <c r="Z16" i="25"/>
  <c r="Z12" i="25"/>
  <c r="Z8" i="25"/>
  <c r="Z4" i="25"/>
  <c r="Z50" i="25"/>
  <c r="Z37" i="25"/>
  <c r="Z27" i="25"/>
  <c r="Z139" i="25"/>
  <c r="Z128" i="25"/>
  <c r="Z86" i="25"/>
  <c r="Z70" i="25"/>
  <c r="Z54" i="25"/>
  <c r="Z38" i="25"/>
  <c r="Z28" i="25"/>
  <c r="Z21" i="25"/>
  <c r="Z17" i="25"/>
  <c r="Z11" i="25"/>
  <c r="Z7" i="25"/>
  <c r="Z6" i="25"/>
  <c r="Z5" i="25"/>
  <c r="Z113" i="25"/>
  <c r="Z101" i="25"/>
  <c r="Z82" i="25"/>
  <c r="Z66" i="25"/>
  <c r="Z18" i="25"/>
  <c r="Y53" i="25"/>
  <c r="AE53" i="25" s="1"/>
  <c r="AN148" i="25"/>
  <c r="AN181" i="25"/>
  <c r="AU181" i="25" s="1"/>
  <c r="AN39" i="25"/>
  <c r="AS39" i="25" s="1"/>
  <c r="AW39" i="25" s="1"/>
  <c r="AN205" i="25"/>
  <c r="AU205" i="25" s="1"/>
  <c r="AN91" i="25"/>
  <c r="AU91" i="25" s="1"/>
  <c r="AN180" i="25"/>
  <c r="AN38" i="25"/>
  <c r="AS38" i="25" s="1"/>
  <c r="AW38" i="25" s="1"/>
  <c r="AN90" i="25" l="1"/>
  <c r="AS90" i="25" s="1"/>
  <c r="AW90" i="25" s="1"/>
  <c r="AN69" i="25"/>
  <c r="AU69" i="25" s="1"/>
  <c r="AN124" i="25"/>
  <c r="AS124" i="25" s="1"/>
  <c r="AW124" i="25" s="1"/>
  <c r="AN198" i="25"/>
  <c r="AU198" i="25" s="1"/>
  <c r="AN226" i="25"/>
  <c r="AN169" i="25"/>
  <c r="AU169" i="25" s="1"/>
  <c r="X16" i="25"/>
  <c r="W125" i="25"/>
  <c r="AD125" i="25" s="1"/>
  <c r="X52" i="25"/>
  <c r="X93" i="25"/>
  <c r="X88" i="25"/>
  <c r="X163" i="25"/>
  <c r="X90" i="25"/>
  <c r="X11" i="25"/>
  <c r="X198" i="25"/>
  <c r="X214" i="25"/>
  <c r="X174" i="25"/>
  <c r="X213" i="25"/>
  <c r="X155" i="25"/>
  <c r="X144" i="25"/>
  <c r="X111" i="25"/>
  <c r="X73" i="25"/>
  <c r="X128" i="25"/>
  <c r="X9" i="25"/>
  <c r="X204" i="25"/>
  <c r="X122" i="25"/>
  <c r="X119" i="25"/>
  <c r="X238" i="25"/>
  <c r="X175" i="25"/>
  <c r="X39" i="25"/>
  <c r="X230" i="25"/>
  <c r="X62" i="25"/>
  <c r="X115" i="25"/>
  <c r="X116" i="25"/>
  <c r="X109" i="25"/>
  <c r="X209" i="25"/>
  <c r="AN56" i="25"/>
  <c r="AU56" i="25" s="1"/>
  <c r="AN47" i="25"/>
  <c r="AS47" i="25" s="1"/>
  <c r="AW47" i="25" s="1"/>
  <c r="AN151" i="25"/>
  <c r="AU151" i="25" s="1"/>
  <c r="AN58" i="25"/>
  <c r="AU58" i="25" s="1"/>
  <c r="AN231" i="25"/>
  <c r="AS231" i="25" s="1"/>
  <c r="AW231" i="25" s="1"/>
  <c r="X242" i="25"/>
  <c r="X149" i="25"/>
  <c r="X91" i="25"/>
  <c r="X76" i="25"/>
  <c r="X181" i="25"/>
  <c r="X101" i="25"/>
  <c r="X61" i="25"/>
  <c r="X183" i="25"/>
  <c r="X244" i="25"/>
  <c r="X83" i="25"/>
  <c r="X196" i="25"/>
  <c r="X10" i="25"/>
  <c r="X18" i="25"/>
  <c r="X110" i="25"/>
  <c r="X78" i="25"/>
  <c r="X157" i="25"/>
  <c r="M3" i="25"/>
  <c r="AN20" i="25"/>
  <c r="AS20" i="25" s="1"/>
  <c r="AW20" i="25" s="1"/>
  <c r="AN237" i="25"/>
  <c r="AU237" i="25" s="1"/>
  <c r="AN118" i="25"/>
  <c r="AS118" i="25" s="1"/>
  <c r="AW118" i="25" s="1"/>
  <c r="AN33" i="25"/>
  <c r="AS33" i="25" s="1"/>
  <c r="AW33" i="25" s="1"/>
  <c r="AN209" i="25"/>
  <c r="AU209" i="25" s="1"/>
  <c r="AN244" i="25"/>
  <c r="AU244" i="25" s="1"/>
  <c r="X40" i="25"/>
  <c r="X172" i="25"/>
  <c r="X167" i="25"/>
  <c r="X49" i="25"/>
  <c r="X223" i="25"/>
  <c r="X147" i="25"/>
  <c r="X38" i="25"/>
  <c r="X189" i="25"/>
  <c r="X14" i="25"/>
  <c r="X127" i="25"/>
  <c r="X241" i="25"/>
  <c r="X66" i="25"/>
  <c r="X107" i="25"/>
  <c r="X13" i="25"/>
  <c r="AE193" i="25"/>
  <c r="AU148" i="25"/>
  <c r="AS148" i="25"/>
  <c r="AW148" i="25" s="1"/>
  <c r="AU33" i="25"/>
  <c r="AN136" i="25"/>
  <c r="AU136" i="25" s="1"/>
  <c r="AN75" i="25"/>
  <c r="AU75" i="25" s="1"/>
  <c r="AN128" i="25"/>
  <c r="AU128" i="25" s="1"/>
  <c r="AN122" i="25"/>
  <c r="AS122" i="25" s="1"/>
  <c r="AW122" i="25" s="1"/>
  <c r="AN83" i="25"/>
  <c r="AU83" i="25" s="1"/>
  <c r="AN18" i="25"/>
  <c r="AU18" i="25" s="1"/>
  <c r="AN177" i="25"/>
  <c r="AS177" i="25" s="1"/>
  <c r="AW177" i="25" s="1"/>
  <c r="AN60" i="25"/>
  <c r="AN111" i="25"/>
  <c r="AU111" i="25" s="1"/>
  <c r="AN184" i="25"/>
  <c r="AN127" i="25"/>
  <c r="AS198" i="25"/>
  <c r="AW198" i="25" s="1"/>
  <c r="AS180" i="25"/>
  <c r="AW180" i="25" s="1"/>
  <c r="AU180" i="25"/>
  <c r="AN216" i="25"/>
  <c r="AU216" i="25" s="1"/>
  <c r="AN6" i="25"/>
  <c r="AU6" i="25" s="1"/>
  <c r="AN201" i="25"/>
  <c r="AU201" i="25" s="1"/>
  <c r="AN202" i="25"/>
  <c r="AN163" i="25"/>
  <c r="AN157" i="25"/>
  <c r="AS157" i="25" s="1"/>
  <c r="AW157" i="25" s="1"/>
  <c r="AN109" i="25"/>
  <c r="AN74" i="25"/>
  <c r="AS74" i="25" s="1"/>
  <c r="AW74" i="25" s="1"/>
  <c r="AN238" i="25"/>
  <c r="AS238" i="25" s="1"/>
  <c r="AW238" i="25" s="1"/>
  <c r="AN224" i="25"/>
  <c r="AU224" i="25" s="1"/>
  <c r="AN200" i="25"/>
  <c r="AU200" i="25" s="1"/>
  <c r="AN172" i="25"/>
  <c r="AU172" i="25" s="1"/>
  <c r="AN199" i="25"/>
  <c r="AS199" i="25" s="1"/>
  <c r="AW199" i="25" s="1"/>
  <c r="AN141" i="25"/>
  <c r="AU141" i="25" s="1"/>
  <c r="AN112" i="25"/>
  <c r="AS112" i="25" s="1"/>
  <c r="AW112" i="25" s="1"/>
  <c r="AN103" i="25"/>
  <c r="AN114" i="25"/>
  <c r="AU114" i="25" s="1"/>
  <c r="AN65" i="25"/>
  <c r="AS65" i="25" s="1"/>
  <c r="AW65" i="25" s="1"/>
  <c r="AN110" i="25"/>
  <c r="AU110" i="25" s="1"/>
  <c r="AN44" i="25"/>
  <c r="AU44" i="25" s="1"/>
  <c r="AN22" i="25"/>
  <c r="AU22" i="25" s="1"/>
  <c r="AN227" i="25"/>
  <c r="AN213" i="25"/>
  <c r="AU213" i="25" s="1"/>
  <c r="AN156" i="25"/>
  <c r="AU156" i="25" s="1"/>
  <c r="AN182" i="25"/>
  <c r="AS182" i="25" s="1"/>
  <c r="AW182" i="25" s="1"/>
  <c r="AN126" i="25"/>
  <c r="AU126" i="25" s="1"/>
  <c r="AN82" i="25"/>
  <c r="AS82" i="25" s="1"/>
  <c r="AW82" i="25" s="1"/>
  <c r="AN101" i="25"/>
  <c r="AN193" i="25"/>
  <c r="AU193" i="25" s="1"/>
  <c r="AN104" i="25"/>
  <c r="AU104" i="25" s="1"/>
  <c r="AN37" i="25"/>
  <c r="AS37" i="25" s="1"/>
  <c r="AW37" i="25" s="1"/>
  <c r="AN9" i="25"/>
  <c r="AU9" i="25" s="1"/>
  <c r="AN26" i="25"/>
  <c r="AS26" i="25" s="1"/>
  <c r="AW26" i="25" s="1"/>
  <c r="AN106" i="25"/>
  <c r="AS106" i="25" s="1"/>
  <c r="AW106" i="25" s="1"/>
  <c r="AN208" i="25"/>
  <c r="AU208" i="25" s="1"/>
  <c r="AN113" i="25"/>
  <c r="AU113" i="25" s="1"/>
  <c r="AN61" i="25"/>
  <c r="AS61" i="25" s="1"/>
  <c r="AW61" i="25" s="1"/>
  <c r="AN242" i="25"/>
  <c r="AU242" i="25" s="1"/>
  <c r="AN175" i="25"/>
  <c r="AU175" i="25" s="1"/>
  <c r="AN145" i="25"/>
  <c r="AS145" i="25" s="1"/>
  <c r="AW145" i="25" s="1"/>
  <c r="AN10" i="25"/>
  <c r="AS10" i="25" s="1"/>
  <c r="AW10" i="25" s="1"/>
  <c r="AN102" i="25"/>
  <c r="AU102" i="25" s="1"/>
  <c r="AN12" i="25"/>
  <c r="AU12" i="25" s="1"/>
  <c r="AN45" i="25"/>
  <c r="AU45" i="25" s="1"/>
  <c r="AN80" i="25"/>
  <c r="AS80" i="25" s="1"/>
  <c r="AW80" i="25" s="1"/>
  <c r="AN48" i="25"/>
  <c r="AS48" i="25" s="1"/>
  <c r="AW48" i="25" s="1"/>
  <c r="AN7" i="25"/>
  <c r="AU7" i="25" s="1"/>
  <c r="AN162" i="25"/>
  <c r="AU162" i="25" s="1"/>
  <c r="AN89" i="25"/>
  <c r="AS89" i="25" s="1"/>
  <c r="AW89" i="25" s="1"/>
  <c r="AN131" i="25"/>
  <c r="AN210" i="25"/>
  <c r="AS210" i="25" s="1"/>
  <c r="AW210" i="25" s="1"/>
  <c r="AN150" i="25"/>
  <c r="AU150" i="25" s="1"/>
  <c r="AN93" i="25"/>
  <c r="AU93" i="25" s="1"/>
  <c r="AN15" i="25"/>
  <c r="AU15" i="25" s="1"/>
  <c r="AN98" i="25"/>
  <c r="AU98" i="25" s="1"/>
  <c r="AN137" i="25"/>
  <c r="AS137" i="25" s="1"/>
  <c r="AW137" i="25" s="1"/>
  <c r="AN239" i="25"/>
  <c r="AS239" i="25" s="1"/>
  <c r="AW239" i="25" s="1"/>
  <c r="AN66" i="25"/>
  <c r="AU66" i="25" s="1"/>
  <c r="AN211" i="25"/>
  <c r="AU211" i="25" s="1"/>
  <c r="AN139" i="25"/>
  <c r="AU139" i="25" s="1"/>
  <c r="AN13" i="25"/>
  <c r="AN25" i="25"/>
  <c r="AU25" i="25" s="1"/>
  <c r="AN55" i="25"/>
  <c r="AU55" i="25" s="1"/>
  <c r="AN235" i="25"/>
  <c r="AU235" i="25" s="1"/>
  <c r="AN204" i="25"/>
  <c r="AU204" i="25" s="1"/>
  <c r="AN185" i="25"/>
  <c r="AU185" i="25" s="1"/>
  <c r="AN155" i="25"/>
  <c r="AS155" i="25" s="1"/>
  <c r="AW155" i="25" s="1"/>
  <c r="AN149" i="25"/>
  <c r="AN116" i="25"/>
  <c r="AN62" i="25"/>
  <c r="AU62" i="25" s="1"/>
  <c r="AN230" i="25"/>
  <c r="AS230" i="25" s="1"/>
  <c r="AW230" i="25" s="1"/>
  <c r="AN215" i="25"/>
  <c r="AN206" i="25"/>
  <c r="AS206" i="25" s="1"/>
  <c r="AW206" i="25" s="1"/>
  <c r="AN195" i="25"/>
  <c r="AU195" i="25" s="1"/>
  <c r="AN160" i="25"/>
  <c r="AN135" i="25"/>
  <c r="AU135" i="25" s="1"/>
  <c r="AN96" i="25"/>
  <c r="AS96" i="25" s="1"/>
  <c r="AW96" i="25" s="1"/>
  <c r="AN132" i="25"/>
  <c r="AN97" i="25"/>
  <c r="AU97" i="25" s="1"/>
  <c r="AN57" i="25"/>
  <c r="AU57" i="25" s="1"/>
  <c r="AN76" i="25"/>
  <c r="AN36" i="25"/>
  <c r="AS36" i="25" s="1"/>
  <c r="AW36" i="25" s="1"/>
  <c r="AN153" i="25"/>
  <c r="AU153" i="25" s="1"/>
  <c r="AN220" i="25"/>
  <c r="AN196" i="25"/>
  <c r="AS196" i="25" s="1"/>
  <c r="AW196" i="25" s="1"/>
  <c r="AN190" i="25"/>
  <c r="AU190" i="25" s="1"/>
  <c r="AN158" i="25"/>
  <c r="AS158" i="25" s="1"/>
  <c r="AW158" i="25" s="1"/>
  <c r="AN140" i="25"/>
  <c r="AS140" i="25" s="1"/>
  <c r="AW140" i="25" s="1"/>
  <c r="AN54" i="25"/>
  <c r="AS54" i="25" s="1"/>
  <c r="AW54" i="25" s="1"/>
  <c r="AN23" i="25"/>
  <c r="AN191" i="25"/>
  <c r="AS191" i="25" s="1"/>
  <c r="AW191" i="25" s="1"/>
  <c r="AN107" i="25"/>
  <c r="AS107" i="25" s="1"/>
  <c r="AW107" i="25" s="1"/>
  <c r="AN40" i="25"/>
  <c r="AS40" i="25" s="1"/>
  <c r="AW40" i="25" s="1"/>
  <c r="AN31" i="25"/>
  <c r="AU31" i="25" s="1"/>
  <c r="AN24" i="25"/>
  <c r="AU24" i="25" s="1"/>
  <c r="AN21" i="25"/>
  <c r="AS21" i="25" s="1"/>
  <c r="AW21" i="25" s="1"/>
  <c r="AN192" i="25"/>
  <c r="AU192" i="25" s="1"/>
  <c r="AN92" i="25"/>
  <c r="AS92" i="25" s="1"/>
  <c r="AW92" i="25" s="1"/>
  <c r="AN64" i="25"/>
  <c r="AN229" i="25"/>
  <c r="AU229" i="25" s="1"/>
  <c r="AN152" i="25"/>
  <c r="AS152" i="25" s="1"/>
  <c r="AW152" i="25" s="1"/>
  <c r="AN53" i="25"/>
  <c r="AS53" i="25" s="1"/>
  <c r="AW53" i="25" s="1"/>
  <c r="AN34" i="25"/>
  <c r="AU34" i="25" s="1"/>
  <c r="AN63" i="25"/>
  <c r="AN146" i="25"/>
  <c r="AS146" i="25" s="1"/>
  <c r="AW146" i="25" s="1"/>
  <c r="AN94" i="25"/>
  <c r="AS94" i="25" s="1"/>
  <c r="AW94" i="25" s="1"/>
  <c r="AN221" i="25"/>
  <c r="AS221" i="25" s="1"/>
  <c r="AW221" i="25" s="1"/>
  <c r="AN236" i="25"/>
  <c r="AN188" i="25"/>
  <c r="AN164" i="25"/>
  <c r="AS164" i="25" s="1"/>
  <c r="AW164" i="25" s="1"/>
  <c r="AN147" i="25"/>
  <c r="AS147" i="25" s="1"/>
  <c r="AW147" i="25" s="1"/>
  <c r="AN134" i="25"/>
  <c r="AU134" i="25" s="1"/>
  <c r="AN100" i="25"/>
  <c r="AU100" i="25" s="1"/>
  <c r="AN50" i="25"/>
  <c r="AN233" i="25"/>
  <c r="AU233" i="25" s="1"/>
  <c r="AN218" i="25"/>
  <c r="AS218" i="25" s="1"/>
  <c r="AW218" i="25" s="1"/>
  <c r="AN197" i="25"/>
  <c r="AS197" i="25" s="1"/>
  <c r="AW197" i="25" s="1"/>
  <c r="AN179" i="25"/>
  <c r="AU179" i="25" s="1"/>
  <c r="AN117" i="25"/>
  <c r="AN119" i="25"/>
  <c r="AU119" i="25" s="1"/>
  <c r="AN70" i="25"/>
  <c r="AU70" i="25" s="1"/>
  <c r="AN41" i="25"/>
  <c r="AU41" i="25" s="1"/>
  <c r="AN68" i="25"/>
  <c r="AU68" i="25" s="1"/>
  <c r="AN30" i="25"/>
  <c r="AS30" i="25" s="1"/>
  <c r="AW30" i="25" s="1"/>
  <c r="AN217" i="25"/>
  <c r="AS217" i="25" s="1"/>
  <c r="AW217" i="25" s="1"/>
  <c r="AN159" i="25"/>
  <c r="AU159" i="25" s="1"/>
  <c r="AN123" i="25"/>
  <c r="AS123" i="25" s="1"/>
  <c r="AW123" i="25" s="1"/>
  <c r="AN186" i="25"/>
  <c r="AN27" i="25"/>
  <c r="AS27" i="25" s="1"/>
  <c r="AW27" i="25" s="1"/>
  <c r="AN8" i="25"/>
  <c r="AU8" i="25" s="1"/>
  <c r="AN183" i="25"/>
  <c r="AS183" i="25" s="1"/>
  <c r="AW183" i="25" s="1"/>
  <c r="AN32" i="25"/>
  <c r="AS32" i="25" s="1"/>
  <c r="AW32" i="25" s="1"/>
  <c r="AN88" i="25"/>
  <c r="AU88" i="25" s="1"/>
  <c r="W118" i="25"/>
  <c r="AD118" i="25" s="1"/>
  <c r="W215" i="25"/>
  <c r="AD215" i="25" s="1"/>
  <c r="W127" i="25"/>
  <c r="AD127" i="25" s="1"/>
  <c r="W169" i="25"/>
  <c r="AD169" i="25" s="1"/>
  <c r="AR83" i="25"/>
  <c r="W23" i="25"/>
  <c r="AD23" i="25" s="1"/>
  <c r="W117" i="25"/>
  <c r="AD117" i="25" s="1"/>
  <c r="W212" i="25"/>
  <c r="AD212" i="25" s="1"/>
  <c r="W110" i="25"/>
  <c r="W102" i="25"/>
  <c r="AD102" i="25" s="1"/>
  <c r="W208" i="25"/>
  <c r="AD208" i="25" s="1"/>
  <c r="AU226" i="25"/>
  <c r="AS226" i="25"/>
  <c r="AW226" i="25" s="1"/>
  <c r="AU118" i="25"/>
  <c r="AS205" i="25"/>
  <c r="AW205" i="25" s="1"/>
  <c r="AN234" i="25"/>
  <c r="AS234" i="25" s="1"/>
  <c r="AW234" i="25" s="1"/>
  <c r="AN28" i="25"/>
  <c r="AS28" i="25" s="1"/>
  <c r="AW28" i="25" s="1"/>
  <c r="AN14" i="25"/>
  <c r="AU14" i="25" s="1"/>
  <c r="AN3" i="25"/>
  <c r="AN125" i="25"/>
  <c r="AS125" i="25" s="1"/>
  <c r="AW125" i="25" s="1"/>
  <c r="AN143" i="25"/>
  <c r="AN243" i="25"/>
  <c r="AS243" i="25" s="1"/>
  <c r="AW243" i="25" s="1"/>
  <c r="AN73" i="25"/>
  <c r="AN130" i="25"/>
  <c r="AN225" i="25"/>
  <c r="AU225" i="25" s="1"/>
  <c r="AN166" i="25"/>
  <c r="AU166" i="25" s="1"/>
  <c r="AN17" i="25"/>
  <c r="AU17" i="25" s="1"/>
  <c r="AU231" i="25"/>
  <c r="AU124" i="25"/>
  <c r="AU39" i="25"/>
  <c r="AU21" i="25"/>
  <c r="AN77" i="25"/>
  <c r="AN165" i="25"/>
  <c r="AU165" i="25" s="1"/>
  <c r="AN203" i="25"/>
  <c r="AN115" i="25"/>
  <c r="AU115" i="25" s="1"/>
  <c r="AN4" i="25"/>
  <c r="AU4" i="25" s="1"/>
  <c r="AN29" i="25"/>
  <c r="AN59" i="25"/>
  <c r="AU59" i="25" s="1"/>
  <c r="AN87" i="25"/>
  <c r="AN85" i="25"/>
  <c r="AU85" i="25" s="1"/>
  <c r="AN154" i="25"/>
  <c r="AN207" i="25"/>
  <c r="AU207" i="25" s="1"/>
  <c r="AN35" i="25"/>
  <c r="AN121" i="25"/>
  <c r="AU121" i="25" s="1"/>
  <c r="AN99" i="25"/>
  <c r="AN168" i="25"/>
  <c r="AU168" i="25" s="1"/>
  <c r="AN219" i="25"/>
  <c r="AN43" i="25"/>
  <c r="AU43" i="25" s="1"/>
  <c r="AN16" i="25"/>
  <c r="AN79" i="25"/>
  <c r="AS79" i="25" s="1"/>
  <c r="AW79" i="25" s="1"/>
  <c r="AN19" i="25"/>
  <c r="AN72" i="25"/>
  <c r="AU72" i="25" s="1"/>
  <c r="AN78" i="25"/>
  <c r="AN138" i="25"/>
  <c r="AS138" i="25" s="1"/>
  <c r="AW138" i="25" s="1"/>
  <c r="AN232" i="25"/>
  <c r="AN51" i="25"/>
  <c r="AU51" i="25" s="1"/>
  <c r="AN42" i="25"/>
  <c r="AN108" i="25"/>
  <c r="AU108" i="25" s="1"/>
  <c r="AN142" i="25"/>
  <c r="AN144" i="25"/>
  <c r="AU144" i="25" s="1"/>
  <c r="AN167" i="25"/>
  <c r="AN194" i="25"/>
  <c r="AU194" i="25" s="1"/>
  <c r="AN214" i="25"/>
  <c r="AN240" i="25"/>
  <c r="AU240" i="25" s="1"/>
  <c r="AN67" i="25"/>
  <c r="AN71" i="25"/>
  <c r="AU71" i="25" s="1"/>
  <c r="AN52" i="25"/>
  <c r="AN84" i="25"/>
  <c r="AU84" i="25" s="1"/>
  <c r="AN49" i="25"/>
  <c r="AN81" i="25"/>
  <c r="AU81" i="25" s="1"/>
  <c r="AN46" i="25"/>
  <c r="AN95" i="25"/>
  <c r="AU95" i="25" s="1"/>
  <c r="AN133" i="25"/>
  <c r="AN105" i="25"/>
  <c r="AS105" i="25" s="1"/>
  <c r="AW105" i="25" s="1"/>
  <c r="AN174" i="25"/>
  <c r="AN178" i="25"/>
  <c r="AU178" i="25" s="1"/>
  <c r="AN187" i="25"/>
  <c r="AN212" i="25"/>
  <c r="AS212" i="25" s="1"/>
  <c r="AW212" i="25" s="1"/>
  <c r="AN228" i="25"/>
  <c r="AN223" i="25"/>
  <c r="AU223" i="25" s="1"/>
  <c r="AN241" i="25"/>
  <c r="AN11" i="25"/>
  <c r="AU11" i="25" s="1"/>
  <c r="AN86" i="25"/>
  <c r="AN129" i="25"/>
  <c r="AU129" i="25" s="1"/>
  <c r="AN173" i="25"/>
  <c r="AN170" i="25"/>
  <c r="AU170" i="25" s="1"/>
  <c r="AN171" i="25"/>
  <c r="AN161" i="25"/>
  <c r="AU161" i="25" s="1"/>
  <c r="AN189" i="25"/>
  <c r="AN222" i="25"/>
  <c r="AU222" i="25" s="1"/>
  <c r="AN5" i="25"/>
  <c r="AN120" i="25"/>
  <c r="AS120" i="25" s="1"/>
  <c r="AW120" i="25" s="1"/>
  <c r="AU90" i="25"/>
  <c r="AU47" i="25"/>
  <c r="X3" i="25"/>
  <c r="X240" i="25"/>
  <c r="X166" i="25"/>
  <c r="X130" i="25"/>
  <c r="X37" i="25"/>
  <c r="X69" i="25"/>
  <c r="X176" i="25"/>
  <c r="X95" i="25"/>
  <c r="X173" i="25"/>
  <c r="X25" i="25"/>
  <c r="X8" i="25"/>
  <c r="X221" i="25"/>
  <c r="X143" i="25"/>
  <c r="X148" i="25"/>
  <c r="X28" i="25"/>
  <c r="X89" i="25"/>
  <c r="X67" i="25"/>
  <c r="X133" i="25"/>
  <c r="X203" i="25"/>
  <c r="X200" i="25"/>
  <c r="X228" i="25"/>
  <c r="X80" i="25"/>
  <c r="X82" i="25"/>
  <c r="X132" i="25"/>
  <c r="X154" i="25"/>
  <c r="X180" i="25"/>
  <c r="X222" i="25"/>
  <c r="X19" i="25"/>
  <c r="X85" i="25"/>
  <c r="X99" i="25"/>
  <c r="X139" i="25"/>
  <c r="X182" i="25"/>
  <c r="X202" i="25"/>
  <c r="X31" i="25"/>
  <c r="K5" i="25"/>
  <c r="AQ106" i="25" s="1"/>
  <c r="X92" i="25"/>
  <c r="X70" i="25"/>
  <c r="X71" i="25"/>
  <c r="X120" i="25"/>
  <c r="X118" i="25"/>
  <c r="X145" i="25"/>
  <c r="X161" i="25"/>
  <c r="X184" i="25"/>
  <c r="X219" i="25"/>
  <c r="X216" i="25"/>
  <c r="X232" i="25"/>
  <c r="X48" i="25"/>
  <c r="X27" i="25"/>
  <c r="X81" i="25"/>
  <c r="X58" i="25"/>
  <c r="X59" i="25"/>
  <c r="X108" i="25"/>
  <c r="X126" i="25"/>
  <c r="X135" i="25"/>
  <c r="X160" i="25"/>
  <c r="X162" i="25"/>
  <c r="X215" i="25"/>
  <c r="AB215" i="25" s="1"/>
  <c r="AF215" i="25" s="1"/>
  <c r="X205" i="25"/>
  <c r="X225" i="25"/>
  <c r="X236" i="25"/>
  <c r="X23" i="25"/>
  <c r="X4" i="25"/>
  <c r="X227" i="25"/>
  <c r="X153" i="25"/>
  <c r="X96" i="25"/>
  <c r="X64" i="25"/>
  <c r="X47" i="25"/>
  <c r="X218" i="25"/>
  <c r="X79" i="25"/>
  <c r="X229" i="25"/>
  <c r="X50" i="25"/>
  <c r="X114" i="25"/>
  <c r="X177" i="25"/>
  <c r="X131" i="25"/>
  <c r="X7" i="25"/>
  <c r="X22" i="25"/>
  <c r="X34" i="25"/>
  <c r="X102" i="25"/>
  <c r="X129" i="25"/>
  <c r="X187" i="25"/>
  <c r="X206" i="25"/>
  <c r="X35" i="25"/>
  <c r="X41" i="25"/>
  <c r="X51" i="25"/>
  <c r="X113" i="25"/>
  <c r="X168" i="25"/>
  <c r="X217" i="25"/>
  <c r="X231" i="25"/>
  <c r="X60" i="25"/>
  <c r="X125" i="25"/>
  <c r="X112" i="25"/>
  <c r="X159" i="25"/>
  <c r="X192" i="25"/>
  <c r="X224" i="25"/>
  <c r="X17" i="25"/>
  <c r="X45" i="25"/>
  <c r="X103" i="25"/>
  <c r="X86" i="25"/>
  <c r="X87" i="25"/>
  <c r="X137" i="25"/>
  <c r="X138" i="25"/>
  <c r="X156" i="25"/>
  <c r="X208" i="25"/>
  <c r="X199" i="25"/>
  <c r="X201" i="25"/>
  <c r="X233" i="25"/>
  <c r="X20" i="25"/>
  <c r="X21" i="25"/>
  <c r="X33" i="25"/>
  <c r="X94" i="25"/>
  <c r="X74" i="25"/>
  <c r="X75" i="25"/>
  <c r="X121" i="25"/>
  <c r="X106" i="25"/>
  <c r="X150" i="25"/>
  <c r="X178" i="25"/>
  <c r="X179" i="25"/>
  <c r="X185" i="25"/>
  <c r="X237" i="25"/>
  <c r="X226" i="25"/>
  <c r="X72" i="25"/>
  <c r="X15" i="25"/>
  <c r="X26" i="25"/>
  <c r="X56" i="25"/>
  <c r="X207" i="25"/>
  <c r="X123" i="25"/>
  <c r="X46" i="25"/>
  <c r="X6" i="25"/>
  <c r="X151" i="25"/>
  <c r="X36" i="25"/>
  <c r="X164" i="25"/>
  <c r="X12" i="25"/>
  <c r="X117" i="25"/>
  <c r="X152" i="25"/>
  <c r="X243" i="25"/>
  <c r="X195" i="25"/>
  <c r="X57" i="25"/>
  <c r="X136" i="25"/>
  <c r="X97" i="25"/>
  <c r="X186" i="25"/>
  <c r="X193" i="25"/>
  <c r="X234" i="25"/>
  <c r="X24" i="25"/>
  <c r="X98" i="25"/>
  <c r="X100" i="25"/>
  <c r="X158" i="25"/>
  <c r="X170" i="25"/>
  <c r="X212" i="25"/>
  <c r="X30" i="25"/>
  <c r="X53" i="25"/>
  <c r="X63" i="25"/>
  <c r="X124" i="25"/>
  <c r="X169" i="25"/>
  <c r="X194" i="25"/>
  <c r="X84" i="25"/>
  <c r="X5" i="25"/>
  <c r="X77" i="25"/>
  <c r="X54" i="25"/>
  <c r="X55" i="25"/>
  <c r="X104" i="25"/>
  <c r="X142" i="25"/>
  <c r="X171" i="25"/>
  <c r="X211" i="25"/>
  <c r="X191" i="25"/>
  <c r="X197" i="25"/>
  <c r="X210" i="25"/>
  <c r="X235" i="25"/>
  <c r="X141" i="25"/>
  <c r="X44" i="25"/>
  <c r="X65" i="25"/>
  <c r="X42" i="25"/>
  <c r="X43" i="25"/>
  <c r="X134" i="25"/>
  <c r="X105" i="25"/>
  <c r="X140" i="25"/>
  <c r="X146" i="25"/>
  <c r="X165" i="25"/>
  <c r="X188" i="25"/>
  <c r="X190" i="25"/>
  <c r="X220" i="25"/>
  <c r="X239" i="25"/>
  <c r="X32" i="25"/>
  <c r="X29" i="25"/>
  <c r="AS176" i="25"/>
  <c r="AW176" i="25" s="1"/>
  <c r="AU177" i="25"/>
  <c r="AU122" i="25"/>
  <c r="AU74" i="25"/>
  <c r="AS233" i="25"/>
  <c r="AW233" i="25" s="1"/>
  <c r="AS141" i="25"/>
  <c r="AW141" i="25" s="1"/>
  <c r="AU30" i="25"/>
  <c r="AS213" i="25"/>
  <c r="AW213" i="25" s="1"/>
  <c r="AS159" i="25"/>
  <c r="AW159" i="25" s="1"/>
  <c r="AS93" i="25"/>
  <c r="AW93" i="25" s="1"/>
  <c r="AS9" i="25"/>
  <c r="AW9" i="25" s="1"/>
  <c r="AS113" i="25"/>
  <c r="AW113" i="25" s="1"/>
  <c r="AU183" i="25"/>
  <c r="AR181" i="25"/>
  <c r="AR167" i="25"/>
  <c r="Y27" i="25"/>
  <c r="AE27" i="25" s="1"/>
  <c r="AA109" i="25"/>
  <c r="Y206" i="25"/>
  <c r="AE206" i="25" s="1"/>
  <c r="AR163" i="25"/>
  <c r="AR71" i="25"/>
  <c r="Y191" i="25"/>
  <c r="AE191" i="25" s="1"/>
  <c r="Y113" i="25"/>
  <c r="AE113" i="25" s="1"/>
  <c r="Y22" i="25"/>
  <c r="AE22" i="25" s="1"/>
  <c r="Y83" i="25"/>
  <c r="AE83" i="25" s="1"/>
  <c r="Y202" i="25"/>
  <c r="AE202" i="25" s="1"/>
  <c r="Y10" i="25"/>
  <c r="AE10" i="25" s="1"/>
  <c r="Y66" i="25"/>
  <c r="AE66" i="25" s="1"/>
  <c r="Y147" i="25"/>
  <c r="AE147" i="25" s="1"/>
  <c r="Y239" i="25"/>
  <c r="AE239" i="25" s="1"/>
  <c r="Y133" i="25"/>
  <c r="AE133" i="25" s="1"/>
  <c r="Y106" i="25"/>
  <c r="AE106" i="25" s="1"/>
  <c r="Y136" i="25"/>
  <c r="AE136" i="25" s="1"/>
  <c r="Y163" i="25"/>
  <c r="AE163" i="25" s="1"/>
  <c r="AA146" i="25"/>
  <c r="AA51" i="25"/>
  <c r="Y43" i="25"/>
  <c r="AE43" i="25" s="1"/>
  <c r="Y15" i="25"/>
  <c r="AE15" i="25" s="1"/>
  <c r="Y235" i="25"/>
  <c r="AE235" i="25" s="1"/>
  <c r="Y220" i="25"/>
  <c r="AE220" i="25" s="1"/>
  <c r="Y212" i="25"/>
  <c r="AE212" i="25" s="1"/>
  <c r="Y196" i="25"/>
  <c r="AE196" i="25" s="1"/>
  <c r="Y179" i="25"/>
  <c r="AE179" i="25" s="1"/>
  <c r="AA190" i="25"/>
  <c r="AA60" i="25"/>
  <c r="AA42" i="25"/>
  <c r="Y34" i="25"/>
  <c r="AE34" i="25" s="1"/>
  <c r="AR59" i="25"/>
  <c r="Y28" i="25"/>
  <c r="AE28" i="25" s="1"/>
  <c r="AR99" i="25"/>
  <c r="AR98" i="25"/>
  <c r="AR55" i="25"/>
  <c r="Y23" i="25"/>
  <c r="AE23" i="25" s="1"/>
  <c r="Y201" i="25"/>
  <c r="AE201" i="25" s="1"/>
  <c r="Y188" i="25"/>
  <c r="AE188" i="25" s="1"/>
  <c r="Y210" i="25"/>
  <c r="AE210" i="25" s="1"/>
  <c r="Y18" i="25"/>
  <c r="AE18" i="25" s="1"/>
  <c r="Y56" i="25"/>
  <c r="AE56" i="25" s="1"/>
  <c r="Y124" i="25"/>
  <c r="AE124" i="25" s="1"/>
  <c r="Y38" i="25"/>
  <c r="AE38" i="25" s="1"/>
  <c r="Y86" i="25"/>
  <c r="AE86" i="25" s="1"/>
  <c r="Y141" i="25"/>
  <c r="AE141" i="25" s="1"/>
  <c r="Y146" i="25"/>
  <c r="AE146" i="25" s="1"/>
  <c r="Y157" i="25"/>
  <c r="AE157" i="25" s="1"/>
  <c r="Y151" i="25"/>
  <c r="AE151" i="25" s="1"/>
  <c r="Y190" i="25"/>
  <c r="AE190" i="25" s="1"/>
  <c r="Y197" i="25"/>
  <c r="AE197" i="25" s="1"/>
  <c r="Y229" i="25"/>
  <c r="AE229" i="25" s="1"/>
  <c r="Y91" i="25"/>
  <c r="AE91" i="25" s="1"/>
  <c r="Y140" i="25"/>
  <c r="AE140" i="25" s="1"/>
  <c r="Y60" i="25"/>
  <c r="AE60" i="25" s="1"/>
  <c r="Y49" i="25"/>
  <c r="AE49" i="25" s="1"/>
  <c r="Y74" i="25"/>
  <c r="AE74" i="25" s="1"/>
  <c r="Y125" i="25"/>
  <c r="AE125" i="25" s="1"/>
  <c r="Y116" i="25"/>
  <c r="AE116" i="25" s="1"/>
  <c r="Y123" i="25"/>
  <c r="AE123" i="25" s="1"/>
  <c r="Y155" i="25"/>
  <c r="AE155" i="25" s="1"/>
  <c r="Y165" i="25"/>
  <c r="AE165" i="25" s="1"/>
  <c r="Y192" i="25"/>
  <c r="AE192" i="25" s="1"/>
  <c r="Y244" i="25"/>
  <c r="AE244" i="25" s="1"/>
  <c r="Y4" i="25"/>
  <c r="AE4" i="25" s="1"/>
  <c r="Y14" i="25"/>
  <c r="AE14" i="25" s="1"/>
  <c r="Y80" i="25"/>
  <c r="AE80" i="25" s="1"/>
  <c r="Y69" i="25"/>
  <c r="AE69" i="25" s="1"/>
  <c r="Y62" i="25"/>
  <c r="AE62" i="25" s="1"/>
  <c r="Y95" i="25"/>
  <c r="AE95" i="25" s="1"/>
  <c r="Y154" i="25"/>
  <c r="AE154" i="25" s="1"/>
  <c r="Y109" i="25"/>
  <c r="AE109" i="25" s="1"/>
  <c r="Y159" i="25"/>
  <c r="AE159" i="25" s="1"/>
  <c r="Y178" i="25"/>
  <c r="AE178" i="25" s="1"/>
  <c r="Y240" i="25"/>
  <c r="AE240" i="25" s="1"/>
  <c r="Y213" i="25"/>
  <c r="AE213" i="25" s="1"/>
  <c r="AA120" i="25"/>
  <c r="Y21" i="25"/>
  <c r="AE21" i="25" s="1"/>
  <c r="AA239" i="25"/>
  <c r="AR206" i="25"/>
  <c r="Y52" i="25"/>
  <c r="AE52" i="25" s="1"/>
  <c r="Y215" i="25"/>
  <c r="AE215" i="25" s="1"/>
  <c r="Y129" i="25"/>
  <c r="AE129" i="25" s="1"/>
  <c r="Y68" i="25"/>
  <c r="AE68" i="25" s="1"/>
  <c r="Y176" i="25"/>
  <c r="AE176" i="25" s="1"/>
  <c r="Y84" i="25"/>
  <c r="AE84" i="25" s="1"/>
  <c r="Y115" i="25"/>
  <c r="AE115" i="25" s="1"/>
  <c r="Y186" i="25"/>
  <c r="AE186" i="25" s="1"/>
  <c r="Y160" i="25"/>
  <c r="AE160" i="25" s="1"/>
  <c r="Y89" i="25"/>
  <c r="AE89" i="25" s="1"/>
  <c r="Y143" i="25"/>
  <c r="AE143" i="25" s="1"/>
  <c r="Y173" i="25"/>
  <c r="AE173" i="25" s="1"/>
  <c r="AA101" i="25"/>
  <c r="AR76" i="25"/>
  <c r="AA57" i="25"/>
  <c r="Y238" i="25"/>
  <c r="AE238" i="25" s="1"/>
  <c r="Y219" i="25"/>
  <c r="AE219" i="25" s="1"/>
  <c r="Y180" i="25"/>
  <c r="AE180" i="25" s="1"/>
  <c r="Y181" i="25"/>
  <c r="AE181" i="25" s="1"/>
  <c r="AA172" i="25"/>
  <c r="AA95" i="25"/>
  <c r="J5" i="25"/>
  <c r="Y59" i="25"/>
  <c r="AE59" i="25" s="1"/>
  <c r="Y13" i="25"/>
  <c r="AE13" i="25" s="1"/>
  <c r="Y231" i="25"/>
  <c r="AE231" i="25" s="1"/>
  <c r="AR235" i="25"/>
  <c r="AA80" i="25"/>
  <c r="AR52" i="25"/>
  <c r="Y75" i="25"/>
  <c r="AE75" i="25" s="1"/>
  <c r="Y227" i="25"/>
  <c r="AE227" i="25" s="1"/>
  <c r="Y232" i="25"/>
  <c r="AE232" i="25" s="1"/>
  <c r="Y204" i="25"/>
  <c r="AE204" i="25" s="1"/>
  <c r="Y172" i="25"/>
  <c r="AE172" i="25" s="1"/>
  <c r="Y102" i="25"/>
  <c r="AE102" i="25" s="1"/>
  <c r="AR14" i="25"/>
  <c r="Y72" i="25"/>
  <c r="AE72" i="25" s="1"/>
  <c r="Y77" i="25"/>
  <c r="AE77" i="25" s="1"/>
  <c r="Y54" i="25"/>
  <c r="AE54" i="25" s="1"/>
  <c r="Y135" i="25"/>
  <c r="AE135" i="25" s="1"/>
  <c r="Y96" i="25"/>
  <c r="AE96" i="25" s="1"/>
  <c r="Y117" i="25"/>
  <c r="AE117" i="25" s="1"/>
  <c r="Y158" i="25"/>
  <c r="AE158" i="25" s="1"/>
  <c r="Y167" i="25"/>
  <c r="AE167" i="25" s="1"/>
  <c r="Y194" i="25"/>
  <c r="AE194" i="25" s="1"/>
  <c r="Y217" i="25"/>
  <c r="AE217" i="25" s="1"/>
  <c r="Y29" i="25"/>
  <c r="AE29" i="25" s="1"/>
  <c r="Y51" i="25"/>
  <c r="AE51" i="25" s="1"/>
  <c r="Y76" i="25"/>
  <c r="AE76" i="25" s="1"/>
  <c r="Y65" i="25"/>
  <c r="AE65" i="25" s="1"/>
  <c r="Y42" i="25"/>
  <c r="AE42" i="25" s="1"/>
  <c r="Y90" i="25"/>
  <c r="AE90" i="25" s="1"/>
  <c r="Y145" i="25"/>
  <c r="AE145" i="25" s="1"/>
  <c r="Y122" i="25"/>
  <c r="AE122" i="25" s="1"/>
  <c r="Y162" i="25"/>
  <c r="AE162" i="25" s="1"/>
  <c r="Y171" i="25"/>
  <c r="AE171" i="25" s="1"/>
  <c r="Y175" i="25"/>
  <c r="AE175" i="25" s="1"/>
  <c r="Y226" i="25"/>
  <c r="AE226" i="25" s="1"/>
  <c r="AA50" i="25"/>
  <c r="Y32" i="25"/>
  <c r="AE32" i="25" s="1"/>
  <c r="Y97" i="25"/>
  <c r="AE97" i="25" s="1"/>
  <c r="Y85" i="25"/>
  <c r="AE85" i="25" s="1"/>
  <c r="Y104" i="25"/>
  <c r="AE104" i="25" s="1"/>
  <c r="Y128" i="25"/>
  <c r="AE128" i="25" s="1"/>
  <c r="Y114" i="25"/>
  <c r="AE114" i="25" s="1"/>
  <c r="Y118" i="25"/>
  <c r="AE118" i="25" s="1"/>
  <c r="Y150" i="25"/>
  <c r="AE150" i="25" s="1"/>
  <c r="Y50" i="25"/>
  <c r="AE50" i="25" s="1"/>
  <c r="Y24" i="25"/>
  <c r="AE24" i="25" s="1"/>
  <c r="Y121" i="25"/>
  <c r="AE121" i="25" s="1"/>
  <c r="Y57" i="25"/>
  <c r="AE57" i="25" s="1"/>
  <c r="Y236" i="25"/>
  <c r="AE236" i="25" s="1"/>
  <c r="Y82" i="25"/>
  <c r="AE82" i="25" s="1"/>
  <c r="Y208" i="25"/>
  <c r="AE208" i="25" s="1"/>
  <c r="Y6" i="25"/>
  <c r="AE6" i="25" s="1"/>
  <c r="AA72" i="25"/>
  <c r="AA38" i="25"/>
  <c r="Y39" i="25"/>
  <c r="AE39" i="25" s="1"/>
  <c r="Y63" i="25"/>
  <c r="AE63" i="25" s="1"/>
  <c r="Y241" i="25"/>
  <c r="AE241" i="25" s="1"/>
  <c r="Y221" i="25"/>
  <c r="AE221" i="25" s="1"/>
  <c r="Y214" i="25"/>
  <c r="AE214" i="25" s="1"/>
  <c r="AR125" i="25"/>
  <c r="AR45" i="25"/>
  <c r="Y16" i="25"/>
  <c r="AE16" i="25" s="1"/>
  <c r="Y87" i="25"/>
  <c r="AE87" i="25" s="1"/>
  <c r="Y19" i="25"/>
  <c r="AE19" i="25" s="1"/>
  <c r="Y234" i="25"/>
  <c r="AE234" i="25" s="1"/>
  <c r="AR211" i="25"/>
  <c r="AR38" i="25"/>
  <c r="Y8" i="25"/>
  <c r="AE8" i="25" s="1"/>
  <c r="AR75" i="25"/>
  <c r="Y230" i="25"/>
  <c r="Y228" i="25"/>
  <c r="AE228" i="25" s="1"/>
  <c r="Y207" i="25"/>
  <c r="AE207" i="25" s="1"/>
  <c r="Y203" i="25"/>
  <c r="AE203" i="25" s="1"/>
  <c r="Y67" i="25"/>
  <c r="AE67" i="25" s="1"/>
  <c r="Y40" i="25"/>
  <c r="AE40" i="25" s="1"/>
  <c r="Y45" i="25"/>
  <c r="AE45" i="25" s="1"/>
  <c r="Y94" i="25"/>
  <c r="AE94" i="25" s="1"/>
  <c r="Y103" i="25"/>
  <c r="AE103" i="25" s="1"/>
  <c r="Y112" i="25"/>
  <c r="AE112" i="25" s="1"/>
  <c r="Y139" i="25"/>
  <c r="AE139" i="25" s="1"/>
  <c r="Y144" i="25"/>
  <c r="AE144" i="25" s="1"/>
  <c r="Y148" i="25"/>
  <c r="AE148" i="25" s="1"/>
  <c r="Y198" i="25"/>
  <c r="AE198" i="25" s="1"/>
  <c r="Y47" i="25"/>
  <c r="AE47" i="25" s="1"/>
  <c r="AR85" i="25"/>
  <c r="AR31" i="25"/>
  <c r="Y93" i="25"/>
  <c r="AE93" i="25" s="1"/>
  <c r="Y81" i="25"/>
  <c r="AE81" i="25" s="1"/>
  <c r="Y58" i="25"/>
  <c r="AE58" i="25" s="1"/>
  <c r="Y170" i="25"/>
  <c r="AE170" i="25" s="1"/>
  <c r="Y132" i="25"/>
  <c r="AE132" i="25" s="1"/>
  <c r="Y138" i="25"/>
  <c r="AE138" i="25" s="1"/>
  <c r="Y153" i="25"/>
  <c r="AE153" i="25" s="1"/>
  <c r="Y152" i="25"/>
  <c r="AE152" i="25" s="1"/>
  <c r="Y216" i="25"/>
  <c r="AE216" i="25" s="1"/>
  <c r="Y30" i="25"/>
  <c r="AE30" i="25" s="1"/>
  <c r="AA68" i="25"/>
  <c r="Y48" i="25"/>
  <c r="AE48" i="25" s="1"/>
  <c r="Y37" i="25"/>
  <c r="AE37" i="25" s="1"/>
  <c r="Y110" i="25"/>
  <c r="AE110" i="25" s="1"/>
  <c r="Y78" i="25"/>
  <c r="AE78" i="25" s="1"/>
  <c r="Y111" i="25"/>
  <c r="AE111" i="25" s="1"/>
  <c r="Y120" i="25"/>
  <c r="AE120" i="25" s="1"/>
  <c r="Y126" i="25"/>
  <c r="AE126" i="25" s="1"/>
  <c r="Y174" i="25"/>
  <c r="AE174" i="25" s="1"/>
  <c r="Y156" i="25"/>
  <c r="AE156" i="25" s="1"/>
  <c r="Y183" i="25"/>
  <c r="AE183" i="25" s="1"/>
  <c r="Y224" i="25"/>
  <c r="AE224" i="25" s="1"/>
  <c r="Y26" i="25"/>
  <c r="AE26" i="25" s="1"/>
  <c r="AA215" i="25"/>
  <c r="Y55" i="25"/>
  <c r="AE55" i="25" s="1"/>
  <c r="AR217" i="25"/>
  <c r="AA166" i="25"/>
  <c r="Y92" i="25"/>
  <c r="AE92" i="25" s="1"/>
  <c r="Y73" i="25"/>
  <c r="AE73" i="25" s="1"/>
  <c r="Y36" i="25"/>
  <c r="AE36" i="25" s="1"/>
  <c r="AR225" i="25"/>
  <c r="Y195" i="25"/>
  <c r="Y25" i="25"/>
  <c r="AE25" i="25" s="1"/>
  <c r="AR152" i="25"/>
  <c r="Y243" i="25"/>
  <c r="AE243" i="25" s="1"/>
  <c r="Y187" i="25"/>
  <c r="AE187" i="25" s="1"/>
  <c r="Y61" i="25"/>
  <c r="AE61" i="25" s="1"/>
  <c r="Y127" i="25"/>
  <c r="AE127" i="25" s="1"/>
  <c r="Y184" i="25"/>
  <c r="AE184" i="25" s="1"/>
  <c r="Y44" i="25"/>
  <c r="AE44" i="25" s="1"/>
  <c r="Y107" i="25"/>
  <c r="AE107" i="25" s="1"/>
  <c r="Y12" i="25"/>
  <c r="AE12" i="25" s="1"/>
  <c r="Y46" i="25"/>
  <c r="AE46" i="25" s="1"/>
  <c r="Y142" i="25"/>
  <c r="AE142" i="25" s="1"/>
  <c r="Y200" i="25"/>
  <c r="AE200" i="25" s="1"/>
  <c r="AR20" i="25"/>
  <c r="AA233" i="25"/>
  <c r="AA180" i="25"/>
  <c r="AR117" i="25"/>
  <c r="Y79" i="25"/>
  <c r="AE79" i="25" s="1"/>
  <c r="AR233" i="25"/>
  <c r="AR207" i="25"/>
  <c r="AR212" i="25"/>
  <c r="AA168" i="25"/>
  <c r="AR145" i="25"/>
  <c r="Y5" i="25"/>
  <c r="AE5" i="25" s="1"/>
  <c r="AA244" i="25"/>
  <c r="AR223" i="25"/>
  <c r="AA214" i="25"/>
  <c r="AR165" i="25"/>
  <c r="AR147" i="25"/>
  <c r="AA130" i="25"/>
  <c r="AA129" i="25"/>
  <c r="Y130" i="25"/>
  <c r="AE130" i="25" s="1"/>
  <c r="AR89" i="25"/>
  <c r="Y225" i="25"/>
  <c r="AE225" i="25" s="1"/>
  <c r="Y161" i="25"/>
  <c r="AE161" i="25" s="1"/>
  <c r="Y9" i="25"/>
  <c r="AE9" i="25" s="1"/>
  <c r="AR65" i="25"/>
  <c r="Y233" i="25"/>
  <c r="AE233" i="25" s="1"/>
  <c r="AA24" i="25"/>
  <c r="Y134" i="25"/>
  <c r="AE134" i="25" s="1"/>
  <c r="Y223" i="25"/>
  <c r="AE223" i="25" s="1"/>
  <c r="Y33" i="25"/>
  <c r="AE33" i="25" s="1"/>
  <c r="Y100" i="25"/>
  <c r="AE100" i="25" s="1"/>
  <c r="Y168" i="25"/>
  <c r="AE168" i="25" s="1"/>
  <c r="AR27" i="25"/>
  <c r="Y101" i="25"/>
  <c r="AE101" i="25" s="1"/>
  <c r="Y222" i="25"/>
  <c r="AE222" i="25" s="1"/>
  <c r="Y169" i="25"/>
  <c r="AE169" i="25" s="1"/>
  <c r="AR199" i="25"/>
  <c r="AR236" i="25"/>
  <c r="AA149" i="25"/>
  <c r="AR112" i="25"/>
  <c r="Y31" i="25"/>
  <c r="AE31" i="25" s="1"/>
  <c r="AR228" i="25"/>
  <c r="AR172" i="25"/>
  <c r="AR178" i="25"/>
  <c r="AA136" i="25"/>
  <c r="AR116" i="25"/>
  <c r="Y17" i="25"/>
  <c r="AE17" i="25" s="1"/>
  <c r="AA228" i="25"/>
  <c r="AA216" i="25"/>
  <c r="AA186" i="25"/>
  <c r="AA205" i="25"/>
  <c r="AA147" i="25"/>
  <c r="AA103" i="25"/>
  <c r="AA117" i="25"/>
  <c r="L3" i="25"/>
  <c r="Y185" i="25"/>
  <c r="AE185" i="25" s="1"/>
  <c r="Y108" i="25"/>
  <c r="AE108" i="25" s="1"/>
  <c r="Y189" i="25"/>
  <c r="AE189" i="25" s="1"/>
  <c r="Y149" i="25"/>
  <c r="AE149" i="25" s="1"/>
  <c r="AR26" i="25"/>
  <c r="Y209" i="25"/>
  <c r="AE209" i="25" s="1"/>
  <c r="AR95" i="25"/>
  <c r="Y35" i="25"/>
  <c r="AE35" i="25" s="1"/>
  <c r="Y20" i="25"/>
  <c r="AE20" i="25" s="1"/>
  <c r="Y218" i="25"/>
  <c r="AE218" i="25" s="1"/>
  <c r="Y70" i="25"/>
  <c r="AE70" i="25" s="1"/>
  <c r="AA6" i="25"/>
  <c r="Y98" i="25"/>
  <c r="AE98" i="25" s="1"/>
  <c r="Y105" i="25"/>
  <c r="AE105" i="25" s="1"/>
  <c r="Y211" i="25"/>
  <c r="AE211" i="25" s="1"/>
  <c r="Y64" i="25"/>
  <c r="AE64" i="25" s="1"/>
  <c r="Y131" i="25"/>
  <c r="AE131" i="25" s="1"/>
  <c r="Y166" i="25"/>
  <c r="AE166" i="25" s="1"/>
  <c r="Y242" i="25"/>
  <c r="AE242" i="25" s="1"/>
  <c r="Y3" i="25"/>
  <c r="AE3" i="25" s="1"/>
  <c r="AA209" i="25"/>
  <c r="AA192" i="25"/>
  <c r="AR140" i="25"/>
  <c r="Y11" i="25"/>
  <c r="AE11" i="25" s="1"/>
  <c r="AA19" i="25"/>
  <c r="AA225" i="25"/>
  <c r="AA173" i="25"/>
  <c r="AA153" i="25"/>
  <c r="AA164" i="25"/>
  <c r="AR100" i="25"/>
  <c r="AA13" i="25"/>
  <c r="AA230" i="25"/>
  <c r="AR222" i="25"/>
  <c r="AR213" i="25"/>
  <c r="AR148" i="25"/>
  <c r="AA140" i="25"/>
  <c r="AR135" i="25"/>
  <c r="AR183" i="25"/>
  <c r="AR124" i="25"/>
  <c r="AR208" i="25"/>
  <c r="AA132" i="25"/>
  <c r="Y199" i="25"/>
  <c r="AE199" i="25" s="1"/>
  <c r="Y205" i="25"/>
  <c r="AE205" i="25" s="1"/>
  <c r="Y164" i="25"/>
  <c r="AE164" i="25" s="1"/>
  <c r="AA5" i="25"/>
  <c r="Y71" i="25"/>
  <c r="AE71" i="25" s="1"/>
  <c r="Y41" i="25"/>
  <c r="AE41" i="25" s="1"/>
  <c r="AR104" i="25"/>
  <c r="AA212" i="25"/>
  <c r="AA121" i="25"/>
  <c r="AR227" i="25"/>
  <c r="AR182" i="25"/>
  <c r="Y177" i="25"/>
  <c r="AE177" i="25" s="1"/>
  <c r="Y182" i="25"/>
  <c r="AE182" i="25" s="1"/>
  <c r="Y119" i="25"/>
  <c r="AE119" i="25" s="1"/>
  <c r="Y237" i="25"/>
  <c r="AE237" i="25" s="1"/>
  <c r="AA124" i="25"/>
  <c r="AR220" i="25"/>
  <c r="AR143" i="25"/>
  <c r="Y7" i="25"/>
  <c r="AE7" i="25" s="1"/>
  <c r="AA23" i="25"/>
  <c r="Y137" i="25"/>
  <c r="AE137" i="25" s="1"/>
  <c r="Y88" i="25"/>
  <c r="AE88" i="25" s="1"/>
  <c r="AR80" i="25"/>
  <c r="Y99" i="25"/>
  <c r="AE99" i="25" s="1"/>
  <c r="AS15" i="25"/>
  <c r="AW15" i="25" s="1"/>
  <c r="AS128" i="25"/>
  <c r="AW128" i="25" s="1"/>
  <c r="AS235" i="25"/>
  <c r="AW235" i="25" s="1"/>
  <c r="AS97" i="25"/>
  <c r="AW97" i="25" s="1"/>
  <c r="AS102" i="25"/>
  <c r="AW102" i="25" s="1"/>
  <c r="AS69" i="25"/>
  <c r="AW69" i="25" s="1"/>
  <c r="AS229" i="25"/>
  <c r="AW229" i="25" s="1"/>
  <c r="AS181" i="25"/>
  <c r="AW181" i="25" s="1"/>
  <c r="AS135" i="25"/>
  <c r="AW135" i="25" s="1"/>
  <c r="AS150" i="25"/>
  <c r="AW150" i="25" s="1"/>
  <c r="AS91" i="25"/>
  <c r="AW91" i="25" s="1"/>
  <c r="AB111" i="25"/>
  <c r="AF111" i="25" s="1"/>
  <c r="W3" i="25"/>
  <c r="AD3" i="25" s="1"/>
  <c r="W241" i="25"/>
  <c r="AD241" i="25" s="1"/>
  <c r="W230" i="25"/>
  <c r="AD230" i="25" s="1"/>
  <c r="W224" i="25"/>
  <c r="AD224" i="25" s="1"/>
  <c r="W197" i="25"/>
  <c r="AD197" i="25" s="1"/>
  <c r="W220" i="25"/>
  <c r="AD220" i="25" s="1"/>
  <c r="W161" i="25"/>
  <c r="AD161" i="25" s="1"/>
  <c r="W140" i="25"/>
  <c r="AD140" i="25" s="1"/>
  <c r="W138" i="25"/>
  <c r="AD138" i="25" s="1"/>
  <c r="W80" i="25"/>
  <c r="AD80" i="25" s="1"/>
  <c r="W67" i="25"/>
  <c r="AD67" i="25" s="1"/>
  <c r="W90" i="25"/>
  <c r="AD90" i="25" s="1"/>
  <c r="W38" i="25"/>
  <c r="AD38" i="25" s="1"/>
  <c r="W36" i="25"/>
  <c r="AD36" i="25" s="1"/>
  <c r="W29" i="25"/>
  <c r="AD29" i="25" s="1"/>
  <c r="AA102" i="25"/>
  <c r="W81" i="25"/>
  <c r="AD81" i="25" s="1"/>
  <c r="W17" i="25"/>
  <c r="AD17" i="25" s="1"/>
  <c r="W50" i="25"/>
  <c r="AD50" i="25" s="1"/>
  <c r="AR88" i="25"/>
  <c r="W63" i="25"/>
  <c r="AD63" i="25" s="1"/>
  <c r="W52" i="25"/>
  <c r="AD52" i="25" s="1"/>
  <c r="W101" i="25"/>
  <c r="AD101" i="25" s="1"/>
  <c r="W147" i="25"/>
  <c r="AD147" i="25" s="1"/>
  <c r="W129" i="25"/>
  <c r="AD129" i="25" s="1"/>
  <c r="W136" i="25"/>
  <c r="AD136" i="25" s="1"/>
  <c r="W166" i="25"/>
  <c r="AD166" i="25" s="1"/>
  <c r="W177" i="25"/>
  <c r="AD177" i="25" s="1"/>
  <c r="W194" i="25"/>
  <c r="AD194" i="25" s="1"/>
  <c r="W211" i="25"/>
  <c r="AD211" i="25" s="1"/>
  <c r="W227" i="25"/>
  <c r="AD227" i="25" s="1"/>
  <c r="W237" i="25"/>
  <c r="AD237" i="25" s="1"/>
  <c r="W53" i="25"/>
  <c r="AD53" i="25" s="1"/>
  <c r="W37" i="25"/>
  <c r="AD37" i="25" s="1"/>
  <c r="W28" i="25"/>
  <c r="AD28" i="25" s="1"/>
  <c r="W22" i="25"/>
  <c r="AD22" i="25" s="1"/>
  <c r="AA66" i="25"/>
  <c r="W87" i="25"/>
  <c r="AD87" i="25" s="1"/>
  <c r="W72" i="25"/>
  <c r="AD72" i="25" s="1"/>
  <c r="W126" i="25"/>
  <c r="AD126" i="25" s="1"/>
  <c r="W122" i="25"/>
  <c r="AD122" i="25" s="1"/>
  <c r="W128" i="25"/>
  <c r="AD128" i="25" s="1"/>
  <c r="W160" i="25"/>
  <c r="AD160" i="25" s="1"/>
  <c r="W158" i="25"/>
  <c r="AD158" i="25" s="1"/>
  <c r="W199" i="25"/>
  <c r="AD199" i="25" s="1"/>
  <c r="W200" i="25"/>
  <c r="AD200" i="25" s="1"/>
  <c r="W203" i="25"/>
  <c r="AD203" i="25" s="1"/>
  <c r="W242" i="25"/>
  <c r="AD242" i="25" s="1"/>
  <c r="W229" i="25"/>
  <c r="AD229" i="25" s="1"/>
  <c r="W9" i="25"/>
  <c r="AD9" i="25" s="1"/>
  <c r="W5" i="25"/>
  <c r="AD5" i="25" s="1"/>
  <c r="W45" i="25"/>
  <c r="AD45" i="25" s="1"/>
  <c r="W33" i="25"/>
  <c r="AD33" i="25" s="1"/>
  <c r="W46" i="25"/>
  <c r="AD46" i="25" s="1"/>
  <c r="W104" i="25"/>
  <c r="AD104" i="25" s="1"/>
  <c r="W75" i="25"/>
  <c r="AD75" i="25" s="1"/>
  <c r="W60" i="25"/>
  <c r="AD60" i="25" s="1"/>
  <c r="W113" i="25"/>
  <c r="AD113" i="25" s="1"/>
  <c r="W98" i="25"/>
  <c r="AD98" i="25" s="1"/>
  <c r="W148" i="25"/>
  <c r="AD148" i="25" s="1"/>
  <c r="W153" i="25"/>
  <c r="AD153" i="25" s="1"/>
  <c r="W187" i="25"/>
  <c r="AD187" i="25" s="1"/>
  <c r="W173" i="25"/>
  <c r="AD173" i="25" s="1"/>
  <c r="W205" i="25"/>
  <c r="AD205" i="25" s="1"/>
  <c r="W238" i="25"/>
  <c r="AD238" i="25" s="1"/>
  <c r="W239" i="25"/>
  <c r="AD239" i="25" s="1"/>
  <c r="W85" i="25"/>
  <c r="AD85" i="25" s="1"/>
  <c r="W228" i="25"/>
  <c r="AD228" i="25" s="1"/>
  <c r="W217" i="25"/>
  <c r="AD217" i="25" s="1"/>
  <c r="W191" i="25"/>
  <c r="AD191" i="25" s="1"/>
  <c r="W192" i="25"/>
  <c r="AD192" i="25" s="1"/>
  <c r="W154" i="25"/>
  <c r="AD154" i="25" s="1"/>
  <c r="W151" i="25"/>
  <c r="AD151" i="25" s="1"/>
  <c r="W135" i="25"/>
  <c r="AD135" i="25" s="1"/>
  <c r="W105" i="25"/>
  <c r="AD105" i="25" s="1"/>
  <c r="W108" i="25"/>
  <c r="AD108" i="25" s="1"/>
  <c r="W35" i="25"/>
  <c r="AD35" i="25" s="1"/>
  <c r="W66" i="25"/>
  <c r="AD66" i="25" s="1"/>
  <c r="W16" i="25"/>
  <c r="AD16" i="25" s="1"/>
  <c r="AA77" i="25"/>
  <c r="AA85" i="25"/>
  <c r="W12" i="25"/>
  <c r="AD12" i="25" s="1"/>
  <c r="AA29" i="25"/>
  <c r="W103" i="25"/>
  <c r="AD103" i="25" s="1"/>
  <c r="W14" i="25"/>
  <c r="AD14" i="25" s="1"/>
  <c r="W62" i="25"/>
  <c r="AD62" i="25" s="1"/>
  <c r="W31" i="25"/>
  <c r="AD31" i="25" s="1"/>
  <c r="W99" i="25"/>
  <c r="AD99" i="25" s="1"/>
  <c r="W76" i="25"/>
  <c r="AD76" i="25" s="1"/>
  <c r="W114" i="25"/>
  <c r="AD114" i="25" s="1"/>
  <c r="W134" i="25"/>
  <c r="AD134" i="25" s="1"/>
  <c r="W145" i="25"/>
  <c r="AD145" i="25" s="1"/>
  <c r="W176" i="25"/>
  <c r="AD176" i="25" s="1"/>
  <c r="W167" i="25"/>
  <c r="AD167" i="25" s="1"/>
  <c r="W193" i="25"/>
  <c r="AD193" i="25" s="1"/>
  <c r="W198" i="25"/>
  <c r="AD198" i="25" s="1"/>
  <c r="W226" i="25"/>
  <c r="AD226" i="25" s="1"/>
  <c r="W8" i="25"/>
  <c r="AD8" i="25" s="1"/>
  <c r="W95" i="25"/>
  <c r="AD95" i="25" s="1"/>
  <c r="W155" i="25"/>
  <c r="AD155" i="25" s="1"/>
  <c r="W73" i="25"/>
  <c r="AD73" i="25" s="1"/>
  <c r="W42" i="25"/>
  <c r="AD42" i="25" s="1"/>
  <c r="W96" i="25"/>
  <c r="AD96" i="25" s="1"/>
  <c r="W55" i="25"/>
  <c r="AD55" i="25" s="1"/>
  <c r="W44" i="25"/>
  <c r="AD44" i="25" s="1"/>
  <c r="W112" i="25"/>
  <c r="AD112" i="25" s="1"/>
  <c r="W94" i="25"/>
  <c r="AD94" i="25" s="1"/>
  <c r="W119" i="25"/>
  <c r="AD119" i="25" s="1"/>
  <c r="W144" i="25"/>
  <c r="AD144" i="25" s="1"/>
  <c r="W165" i="25"/>
  <c r="AD165" i="25" s="1"/>
  <c r="W159" i="25"/>
  <c r="AD159" i="25" s="1"/>
  <c r="W204" i="25"/>
  <c r="AD204" i="25" s="1"/>
  <c r="W221" i="25"/>
  <c r="AD221" i="25" s="1"/>
  <c r="W235" i="25"/>
  <c r="AD235" i="25" s="1"/>
  <c r="W93" i="25"/>
  <c r="AD93" i="25" s="1"/>
  <c r="W7" i="25"/>
  <c r="AD7" i="25" s="1"/>
  <c r="W11" i="25"/>
  <c r="AD11" i="25" s="1"/>
  <c r="W20" i="25"/>
  <c r="AD20" i="25" s="1"/>
  <c r="W89" i="25"/>
  <c r="AD89" i="25" s="1"/>
  <c r="W70" i="25"/>
  <c r="AD70" i="25" s="1"/>
  <c r="W43" i="25"/>
  <c r="AD43" i="25" s="1"/>
  <c r="W130" i="25"/>
  <c r="AD130" i="25" s="1"/>
  <c r="AA84" i="25"/>
  <c r="W143" i="25"/>
  <c r="AD143" i="25" s="1"/>
  <c r="W123" i="25"/>
  <c r="AD123" i="25" s="1"/>
  <c r="W168" i="25"/>
  <c r="AD168" i="25" s="1"/>
  <c r="W209" i="25"/>
  <c r="AD209" i="25" s="1"/>
  <c r="W146" i="25"/>
  <c r="AD146" i="25" s="1"/>
  <c r="W174" i="25"/>
  <c r="AD174" i="25" s="1"/>
  <c r="W210" i="25"/>
  <c r="AD210" i="25" s="1"/>
  <c r="W218" i="25"/>
  <c r="AD218" i="25" s="1"/>
  <c r="W233" i="25"/>
  <c r="AD233" i="25" s="1"/>
  <c r="W231" i="25"/>
  <c r="AD231" i="25" s="1"/>
  <c r="W216" i="25"/>
  <c r="AD216" i="25" s="1"/>
  <c r="W182" i="25"/>
  <c r="AD182" i="25" s="1"/>
  <c r="W171" i="25"/>
  <c r="AD171" i="25" s="1"/>
  <c r="W184" i="25"/>
  <c r="AD184" i="25" s="1"/>
  <c r="W175" i="25"/>
  <c r="AD175" i="25" s="1"/>
  <c r="W115" i="25"/>
  <c r="AD115" i="25" s="1"/>
  <c r="W100" i="25"/>
  <c r="AD100" i="25" s="1"/>
  <c r="W83" i="25"/>
  <c r="AD83" i="25" s="1"/>
  <c r="W120" i="25"/>
  <c r="AD120" i="25" s="1"/>
  <c r="W54" i="25"/>
  <c r="AD54" i="25" s="1"/>
  <c r="W24" i="25"/>
  <c r="AD24" i="25" s="1"/>
  <c r="AA52" i="25"/>
  <c r="AR42" i="25"/>
  <c r="W25" i="25"/>
  <c r="AD25" i="25" s="1"/>
  <c r="AA41" i="25"/>
  <c r="AA34" i="25"/>
  <c r="W74" i="25"/>
  <c r="AD74" i="25" s="1"/>
  <c r="W47" i="25"/>
  <c r="AD47" i="25" s="1"/>
  <c r="W40" i="25"/>
  <c r="AD40" i="25" s="1"/>
  <c r="W88" i="25"/>
  <c r="AD88" i="25" s="1"/>
  <c r="W133" i="25"/>
  <c r="AD133" i="25" s="1"/>
  <c r="W183" i="25"/>
  <c r="AD183" i="25" s="1"/>
  <c r="W152" i="25"/>
  <c r="AD152" i="25" s="1"/>
  <c r="W150" i="25"/>
  <c r="AD150" i="25" s="1"/>
  <c r="W188" i="25"/>
  <c r="AD188" i="25" s="1"/>
  <c r="W178" i="25"/>
  <c r="AD178" i="25" s="1"/>
  <c r="W214" i="25"/>
  <c r="AD214" i="25" s="1"/>
  <c r="W222" i="25"/>
  <c r="AD222" i="25" s="1"/>
  <c r="W240" i="25"/>
  <c r="AD240" i="25" s="1"/>
  <c r="W65" i="25"/>
  <c r="AD65" i="25" s="1"/>
  <c r="W61" i="25"/>
  <c r="AD61" i="25" s="1"/>
  <c r="AR35" i="25"/>
  <c r="AR56" i="25"/>
  <c r="W131" i="25"/>
  <c r="AD131" i="25" s="1"/>
  <c r="W71" i="25"/>
  <c r="AD71" i="25" s="1"/>
  <c r="W56" i="25"/>
  <c r="AD56" i="25" s="1"/>
  <c r="W109" i="25"/>
  <c r="AD109" i="25" s="1"/>
  <c r="W106" i="25"/>
  <c r="AD106" i="25" s="1"/>
  <c r="W141" i="25"/>
  <c r="AD141" i="25" s="1"/>
  <c r="W196" i="25"/>
  <c r="AD196" i="25" s="1"/>
  <c r="W201" i="25"/>
  <c r="AD201" i="25" s="1"/>
  <c r="W172" i="25"/>
  <c r="AD172" i="25" s="1"/>
  <c r="W186" i="25"/>
  <c r="AD186" i="25" s="1"/>
  <c r="W206" i="25"/>
  <c r="AD206" i="25" s="1"/>
  <c r="W232" i="25"/>
  <c r="AD232" i="25" s="1"/>
  <c r="W4" i="25"/>
  <c r="AD4" i="25" s="1"/>
  <c r="W69" i="25"/>
  <c r="AD69" i="25" s="1"/>
  <c r="W116" i="25"/>
  <c r="AD116" i="25" s="1"/>
  <c r="W57" i="25"/>
  <c r="AD57" i="25" s="1"/>
  <c r="W34" i="25"/>
  <c r="AD34" i="25" s="1"/>
  <c r="W86" i="25"/>
  <c r="AD86" i="25" s="1"/>
  <c r="W59" i="25"/>
  <c r="AD59" i="25" s="1"/>
  <c r="W48" i="25"/>
  <c r="AD48" i="25" s="1"/>
  <c r="W97" i="25"/>
  <c r="AD97" i="25" s="1"/>
  <c r="W107" i="25"/>
  <c r="AD107" i="25" s="1"/>
  <c r="W132" i="25"/>
  <c r="AD132" i="25" s="1"/>
  <c r="AR146" i="25"/>
  <c r="W162" i="25"/>
  <c r="AD162" i="25" s="1"/>
  <c r="W180" i="25"/>
  <c r="AD180" i="25" s="1"/>
  <c r="W190" i="25"/>
  <c r="AD190" i="25" s="1"/>
  <c r="W207" i="25"/>
  <c r="AD207" i="25" s="1"/>
  <c r="W234" i="25"/>
  <c r="AD234" i="25" s="1"/>
  <c r="W15" i="25"/>
  <c r="AD15" i="25" s="1"/>
  <c r="W202" i="25"/>
  <c r="AD202" i="25" s="1"/>
  <c r="W124" i="25"/>
  <c r="AD124" i="25" s="1"/>
  <c r="W78" i="25"/>
  <c r="AD78" i="25" s="1"/>
  <c r="W77" i="25"/>
  <c r="AD77" i="25" s="1"/>
  <c r="W27" i="25"/>
  <c r="AD27" i="25" s="1"/>
  <c r="W64" i="25"/>
  <c r="AD64" i="25" s="1"/>
  <c r="W157" i="25"/>
  <c r="AD157" i="25" s="1"/>
  <c r="W213" i="25"/>
  <c r="AD213" i="25" s="1"/>
  <c r="W10" i="25"/>
  <c r="AD10" i="25" s="1"/>
  <c r="W121" i="25"/>
  <c r="AD121" i="25" s="1"/>
  <c r="W195" i="25"/>
  <c r="AD195" i="25" s="1"/>
  <c r="W223" i="25"/>
  <c r="AD223" i="25" s="1"/>
  <c r="W19" i="25"/>
  <c r="AD19" i="25" s="1"/>
  <c r="AR74" i="25"/>
  <c r="W163" i="25"/>
  <c r="AD163" i="25" s="1"/>
  <c r="W225" i="25"/>
  <c r="AD225" i="25" s="1"/>
  <c r="W244" i="25"/>
  <c r="AD244" i="25" s="1"/>
  <c r="W170" i="25"/>
  <c r="AD170" i="25" s="1"/>
  <c r="W68" i="25"/>
  <c r="AD68" i="25" s="1"/>
  <c r="AA116" i="25"/>
  <c r="W156" i="25"/>
  <c r="AD156" i="25" s="1"/>
  <c r="AA12" i="25"/>
  <c r="W142" i="25"/>
  <c r="AD142" i="25" s="1"/>
  <c r="W179" i="25"/>
  <c r="AD179" i="25" s="1"/>
  <c r="W219" i="25"/>
  <c r="AD219" i="25" s="1"/>
  <c r="W6" i="25"/>
  <c r="AD6" i="25" s="1"/>
  <c r="W21" i="25"/>
  <c r="AD21" i="25" s="1"/>
  <c r="W137" i="25"/>
  <c r="AD137" i="25" s="1"/>
  <c r="W189" i="25"/>
  <c r="AD189" i="25" s="1"/>
  <c r="W30" i="25"/>
  <c r="AD30" i="25" s="1"/>
  <c r="AA235" i="25"/>
  <c r="AA184" i="25"/>
  <c r="AR132" i="25"/>
  <c r="AR121" i="25"/>
  <c r="AR78" i="25"/>
  <c r="AR46" i="25"/>
  <c r="AR73" i="25"/>
  <c r="AR41" i="25"/>
  <c r="AA86" i="25"/>
  <c r="AA54" i="25"/>
  <c r="AR12" i="25"/>
  <c r="AR29" i="25"/>
  <c r="AR87" i="25"/>
  <c r="AA11" i="25"/>
  <c r="AR43" i="25"/>
  <c r="AA207" i="25"/>
  <c r="AA201" i="25"/>
  <c r="AA181" i="25"/>
  <c r="AR151" i="25"/>
  <c r="AR113" i="25"/>
  <c r="AA105" i="25"/>
  <c r="AA76" i="25"/>
  <c r="AA44" i="25"/>
  <c r="AA87" i="25"/>
  <c r="AA55" i="25"/>
  <c r="AA100" i="25"/>
  <c r="AR64" i="25"/>
  <c r="AR32" i="25"/>
  <c r="AA89" i="25"/>
  <c r="AA232" i="25"/>
  <c r="AA221" i="25"/>
  <c r="AA175" i="25"/>
  <c r="AR134" i="25"/>
  <c r="AA142" i="25"/>
  <c r="AR86" i="25"/>
  <c r="AR54" i="25"/>
  <c r="AR91" i="25"/>
  <c r="AA59" i="25"/>
  <c r="AR118" i="25"/>
  <c r="AR68" i="25"/>
  <c r="AR36" i="25"/>
  <c r="AR16" i="25"/>
  <c r="AR30" i="25"/>
  <c r="AR9" i="25"/>
  <c r="AR47" i="25"/>
  <c r="AR53" i="25"/>
  <c r="AA108" i="25"/>
  <c r="AR200" i="25"/>
  <c r="AR97" i="25"/>
  <c r="AA20" i="25"/>
  <c r="AA82" i="25"/>
  <c r="AR90" i="25"/>
  <c r="AR79" i="25"/>
  <c r="AA16" i="25"/>
  <c r="AR34" i="25"/>
  <c r="AA14" i="25"/>
  <c r="AA79" i="25"/>
  <c r="AR103" i="25"/>
  <c r="W164" i="25"/>
  <c r="AD164" i="25" s="1"/>
  <c r="AR18" i="25"/>
  <c r="W243" i="25"/>
  <c r="AD243" i="25" s="1"/>
  <c r="W13" i="25"/>
  <c r="AD13" i="25" s="1"/>
  <c r="W39" i="25"/>
  <c r="AD39" i="25" s="1"/>
  <c r="W149" i="25"/>
  <c r="AD149" i="25" s="1"/>
  <c r="AR21" i="25"/>
  <c r="W236" i="25"/>
  <c r="AD236" i="25" s="1"/>
  <c r="AR238" i="25"/>
  <c r="AR168" i="25"/>
  <c r="AR107" i="25"/>
  <c r="AA88" i="25"/>
  <c r="AA40" i="25"/>
  <c r="AR57" i="25"/>
  <c r="AA91" i="25"/>
  <c r="AR44" i="25"/>
  <c r="AR24" i="25"/>
  <c r="AA191" i="25"/>
  <c r="AR169" i="25"/>
  <c r="AA155" i="25"/>
  <c r="AR108" i="25"/>
  <c r="AR66" i="25"/>
  <c r="AR106" i="25"/>
  <c r="AR61" i="25"/>
  <c r="AA90" i="25"/>
  <c r="AR48" i="25"/>
  <c r="AA22" i="25"/>
  <c r="AA53" i="25"/>
  <c r="AR15" i="25"/>
  <c r="AA73" i="25"/>
  <c r="AR241" i="25"/>
  <c r="AA220" i="25"/>
  <c r="AA144" i="25"/>
  <c r="AR110" i="25"/>
  <c r="AR70" i="25"/>
  <c r="AA104" i="25"/>
  <c r="AR49" i="25"/>
  <c r="AR84" i="25"/>
  <c r="AA46" i="25"/>
  <c r="AA69" i="25"/>
  <c r="AA65" i="25"/>
  <c r="AA61" i="25"/>
  <c r="AA63" i="25"/>
  <c r="AA145" i="25"/>
  <c r="AA3" i="25"/>
  <c r="AR40" i="25"/>
  <c r="AR58" i="25"/>
  <c r="AA133" i="25"/>
  <c r="AR69" i="25"/>
  <c r="AA107" i="25"/>
  <c r="AA197" i="25"/>
  <c r="AA30" i="25"/>
  <c r="AR239" i="25"/>
  <c r="AR226" i="25"/>
  <c r="AR215" i="25"/>
  <c r="AR201" i="25"/>
  <c r="AA195" i="25"/>
  <c r="AA178" i="25"/>
  <c r="AR175" i="25"/>
  <c r="AR173" i="25"/>
  <c r="AA196" i="25"/>
  <c r="AR155" i="25"/>
  <c r="AR153" i="25"/>
  <c r="AR138" i="25"/>
  <c r="AR131" i="25"/>
  <c r="AA134" i="25"/>
  <c r="AR149" i="25"/>
  <c r="AR115" i="25"/>
  <c r="AR11" i="25"/>
  <c r="AA81" i="25"/>
  <c r="AA240" i="25"/>
  <c r="AA227" i="25"/>
  <c r="AR219" i="25"/>
  <c r="AR216" i="25"/>
  <c r="AA202" i="25"/>
  <c r="AR198" i="25"/>
  <c r="AR195" i="25"/>
  <c r="AR190" i="25"/>
  <c r="AA170" i="25"/>
  <c r="AA238" i="25"/>
  <c r="W51" i="25"/>
  <c r="AD51" i="25" s="1"/>
  <c r="W49" i="25"/>
  <c r="AD49" i="25" s="1"/>
  <c r="AA138" i="25"/>
  <c r="AR92" i="25"/>
  <c r="AR196" i="25"/>
  <c r="AR63" i="25"/>
  <c r="W79" i="25"/>
  <c r="AD79" i="25" s="1"/>
  <c r="W32" i="25"/>
  <c r="AD32" i="25" s="1"/>
  <c r="W82" i="25"/>
  <c r="AD82" i="25" s="1"/>
  <c r="W139" i="25"/>
  <c r="AD139" i="25" s="1"/>
  <c r="W26" i="25"/>
  <c r="AD26" i="25" s="1"/>
  <c r="W91" i="25"/>
  <c r="AD91" i="25" s="1"/>
  <c r="AR6" i="25"/>
  <c r="AA242" i="25"/>
  <c r="AA128" i="25"/>
  <c r="AR102" i="25"/>
  <c r="AR62" i="25"/>
  <c r="AA83" i="25"/>
  <c r="AA35" i="25"/>
  <c r="AA70" i="25"/>
  <c r="AR4" i="25"/>
  <c r="AA37" i="25"/>
  <c r="AA32" i="25"/>
  <c r="AA219" i="25"/>
  <c r="AR180" i="25"/>
  <c r="AA161" i="25"/>
  <c r="AR166" i="25"/>
  <c r="AA93" i="25"/>
  <c r="AR50" i="25"/>
  <c r="AR77" i="25"/>
  <c r="AA39" i="25"/>
  <c r="AA74" i="25"/>
  <c r="AR114" i="25"/>
  <c r="AR51" i="25"/>
  <c r="AR224" i="25"/>
  <c r="AA162" i="25"/>
  <c r="AR111" i="25"/>
  <c r="AA92" i="25"/>
  <c r="AA48" i="25"/>
  <c r="AA75" i="25"/>
  <c r="AR33" i="25"/>
  <c r="AA62" i="25"/>
  <c r="AA27" i="25"/>
  <c r="AR13" i="25"/>
  <c r="AA28" i="25"/>
  <c r="AA26" i="25"/>
  <c r="AA8" i="25"/>
  <c r="AA17" i="25"/>
  <c r="AR8" i="25"/>
  <c r="AR101" i="25"/>
  <c r="AA210" i="25"/>
  <c r="AA45" i="25"/>
  <c r="AR72" i="25"/>
  <c r="AA174" i="25"/>
  <c r="AA25" i="25"/>
  <c r="AA112" i="25"/>
  <c r="AR37" i="25"/>
  <c r="AR94" i="25"/>
  <c r="AA163" i="25"/>
  <c r="AA15" i="25"/>
  <c r="AR242" i="25"/>
  <c r="AR229" i="25"/>
  <c r="AR218" i="25"/>
  <c r="AR204" i="25"/>
  <c r="AA194" i="25"/>
  <c r="AR191" i="25"/>
  <c r="AA167" i="25"/>
  <c r="AR156" i="25"/>
  <c r="AR171" i="25"/>
  <c r="AR154" i="25"/>
  <c r="AR170" i="25"/>
  <c r="AR122" i="25"/>
  <c r="AA111" i="25"/>
  <c r="AA106" i="25"/>
  <c r="AR133" i="25"/>
  <c r="AR5" i="25"/>
  <c r="AA237" i="25"/>
  <c r="AA243" i="25"/>
  <c r="AR221" i="25"/>
  <c r="AA234" i="25"/>
  <c r="AR214" i="25"/>
  <c r="AR189" i="25"/>
  <c r="AA182" i="25"/>
  <c r="AR179" i="25"/>
  <c r="AR161" i="25"/>
  <c r="AA154" i="25"/>
  <c r="AA169" i="25"/>
  <c r="AA179" i="25"/>
  <c r="AR150" i="25"/>
  <c r="AR194" i="25"/>
  <c r="AA115" i="25"/>
  <c r="AR129" i="25"/>
  <c r="AA94" i="25"/>
  <c r="AA113" i="25"/>
  <c r="AR7" i="25"/>
  <c r="AR231" i="25"/>
  <c r="AR237" i="25"/>
  <c r="AA226" i="25"/>
  <c r="AA217" i="25"/>
  <c r="AA203" i="25"/>
  <c r="AR202" i="25"/>
  <c r="AR192" i="25"/>
  <c r="AA200" i="25"/>
  <c r="AA176" i="25"/>
  <c r="AR164" i="25"/>
  <c r="AR186" i="25"/>
  <c r="AA160" i="25"/>
  <c r="AR158" i="25"/>
  <c r="AR185" i="25"/>
  <c r="AR109" i="25"/>
  <c r="AR120" i="25"/>
  <c r="AA139" i="25"/>
  <c r="W41" i="25"/>
  <c r="AD41" i="25" s="1"/>
  <c r="W92" i="25"/>
  <c r="AD92" i="25" s="1"/>
  <c r="W185" i="25"/>
  <c r="AD185" i="25" s="1"/>
  <c r="W18" i="25"/>
  <c r="AD18" i="25" s="1"/>
  <c r="AA218" i="25"/>
  <c r="AR93" i="25"/>
  <c r="AA67" i="25"/>
  <c r="AR60" i="25"/>
  <c r="AA7" i="25"/>
  <c r="AA208" i="25"/>
  <c r="AA118" i="25"/>
  <c r="AA127" i="25"/>
  <c r="AA143" i="25"/>
  <c r="AR39" i="25"/>
  <c r="AA223" i="25"/>
  <c r="AA125" i="25"/>
  <c r="AA64" i="25"/>
  <c r="AA43" i="25"/>
  <c r="AR3" i="25"/>
  <c r="AR25" i="25"/>
  <c r="AR157" i="25"/>
  <c r="AR23" i="25"/>
  <c r="AA31" i="25"/>
  <c r="AA99" i="25"/>
  <c r="AR67" i="25"/>
  <c r="AR137" i="25"/>
  <c r="AR22" i="25"/>
  <c r="AR128" i="25"/>
  <c r="AR17" i="25"/>
  <c r="AA236" i="25"/>
  <c r="AA211" i="25"/>
  <c r="AR184" i="25"/>
  <c r="AA183" i="25"/>
  <c r="AA165" i="25"/>
  <c r="AA152" i="25"/>
  <c r="AA151" i="25"/>
  <c r="AA122" i="25"/>
  <c r="AR28" i="25"/>
  <c r="AR230" i="25"/>
  <c r="AA213" i="25"/>
  <c r="AA204" i="25"/>
  <c r="AA189" i="25"/>
  <c r="AR160" i="25"/>
  <c r="AR159" i="25"/>
  <c r="AA187" i="25"/>
  <c r="AR126" i="25"/>
  <c r="AR105" i="25"/>
  <c r="AA110" i="25"/>
  <c r="AR119" i="25"/>
  <c r="AA36" i="25"/>
  <c r="AR234" i="25"/>
  <c r="AR244" i="25"/>
  <c r="AA224" i="25"/>
  <c r="AA206" i="25"/>
  <c r="AR197" i="25"/>
  <c r="AA193" i="25"/>
  <c r="AA159" i="25"/>
  <c r="AR203" i="25"/>
  <c r="AA148" i="25"/>
  <c r="AR130" i="25"/>
  <c r="AA119" i="25"/>
  <c r="AA114" i="25"/>
  <c r="AR123" i="25"/>
  <c r="W181" i="25"/>
  <c r="AD181" i="25" s="1"/>
  <c r="W84" i="25"/>
  <c r="AD84" i="25" s="1"/>
  <c r="W58" i="25"/>
  <c r="AD58" i="25" s="1"/>
  <c r="AA229" i="25"/>
  <c r="AA135" i="25"/>
  <c r="AA56" i="25"/>
  <c r="AR127" i="25"/>
  <c r="AA18" i="25"/>
  <c r="AA21" i="25"/>
  <c r="AR210" i="25"/>
  <c r="AA156" i="25"/>
  <c r="AR82" i="25"/>
  <c r="AA71" i="25"/>
  <c r="AA58" i="25"/>
  <c r="AA49" i="25"/>
  <c r="AA9" i="25"/>
  <c r="AR174" i="25"/>
  <c r="AA96" i="25"/>
  <c r="AR81" i="25"/>
  <c r="AA78" i="25"/>
  <c r="AA10" i="25"/>
  <c r="AR19" i="25"/>
  <c r="AA33" i="25"/>
  <c r="AA4" i="25"/>
  <c r="AA97" i="25"/>
  <c r="AA199" i="25"/>
  <c r="AR10" i="25"/>
  <c r="AA47" i="25"/>
  <c r="AR187" i="25"/>
  <c r="AA126" i="25"/>
  <c r="AA222" i="25"/>
  <c r="AA198" i="25"/>
  <c r="AA185" i="25"/>
  <c r="AA150" i="25"/>
  <c r="AR144" i="25"/>
  <c r="AA137" i="25"/>
  <c r="AR96" i="25"/>
  <c r="AR243" i="25"/>
  <c r="AR232" i="25"/>
  <c r="AR205" i="25"/>
  <c r="AR188" i="25"/>
  <c r="AA171" i="25"/>
  <c r="AA188" i="25"/>
  <c r="AR162" i="25"/>
  <c r="AR142" i="25"/>
  <c r="AA131" i="25"/>
  <c r="AR136" i="25"/>
  <c r="AR139" i="25"/>
  <c r="AA241" i="25"/>
  <c r="AA231" i="25"/>
  <c r="AR240" i="25"/>
  <c r="AR209" i="25"/>
  <c r="AR193" i="25"/>
  <c r="AR176" i="25"/>
  <c r="AA177" i="25"/>
  <c r="AA158" i="25"/>
  <c r="AA157" i="25"/>
  <c r="AR177" i="25"/>
  <c r="AR141" i="25"/>
  <c r="AA141" i="25"/>
  <c r="AA98" i="25"/>
  <c r="AB122" i="25"/>
  <c r="AF122" i="25" s="1"/>
  <c r="AU157" i="25"/>
  <c r="AU196" i="25"/>
  <c r="AU38" i="25"/>
  <c r="AU218" i="25"/>
  <c r="AU243" i="25"/>
  <c r="AS156" i="25"/>
  <c r="AW156" i="25" s="1"/>
  <c r="AS169" i="25"/>
  <c r="AW169" i="25" s="1"/>
  <c r="AB127" i="25"/>
  <c r="AF127" i="25" s="1"/>
  <c r="AU123" i="25"/>
  <c r="AU137" i="25"/>
  <c r="AS56" i="25"/>
  <c r="AW56" i="25" s="1"/>
  <c r="AB214" i="25"/>
  <c r="AF214" i="25" s="1"/>
  <c r="AB119" i="25"/>
  <c r="AF119" i="25" s="1"/>
  <c r="AB140" i="25"/>
  <c r="AF140" i="25" s="1"/>
  <c r="AB152" i="25"/>
  <c r="AF152" i="25" s="1"/>
  <c r="AB24" i="25"/>
  <c r="AF24" i="25" s="1"/>
  <c r="AB242" i="25"/>
  <c r="AF242" i="25" s="1"/>
  <c r="AB171" i="25"/>
  <c r="AF171" i="25" s="1"/>
  <c r="AB45" i="25"/>
  <c r="AF45" i="25" s="1"/>
  <c r="AB147" i="25"/>
  <c r="AF147" i="25" s="1"/>
  <c r="AB117" i="25"/>
  <c r="AF117" i="25" s="1"/>
  <c r="AE195" i="25"/>
  <c r="AE230" i="25"/>
  <c r="AB40" i="25"/>
  <c r="AF40" i="25" s="1"/>
  <c r="AU48" i="25"/>
  <c r="AS12" i="25"/>
  <c r="AW12" i="25" s="1"/>
  <c r="AU63" i="25"/>
  <c r="AS63" i="25"/>
  <c r="AW63" i="25" s="1"/>
  <c r="AU145" i="25"/>
  <c r="AU152" i="25"/>
  <c r="AU92" i="25"/>
  <c r="AS24" i="25"/>
  <c r="AW24" i="25" s="1"/>
  <c r="AU107" i="25"/>
  <c r="AS101" i="25"/>
  <c r="AW101" i="25" s="1"/>
  <c r="AU101" i="25"/>
  <c r="AU54" i="25"/>
  <c r="AS190" i="25"/>
  <c r="AW190" i="25" s="1"/>
  <c r="AS227" i="25"/>
  <c r="AW227" i="25" s="1"/>
  <c r="AU227" i="25"/>
  <c r="AS110" i="25"/>
  <c r="AW110" i="25" s="1"/>
  <c r="AS57" i="25"/>
  <c r="AW57" i="25" s="1"/>
  <c r="AS103" i="25"/>
  <c r="AW103" i="25" s="1"/>
  <c r="AU103" i="25"/>
  <c r="AU96" i="25"/>
  <c r="AS195" i="25"/>
  <c r="AW195" i="25" s="1"/>
  <c r="AS224" i="25"/>
  <c r="AW224" i="25" s="1"/>
  <c r="AU230" i="25"/>
  <c r="AS127" i="25"/>
  <c r="AW127" i="25" s="1"/>
  <c r="AU127" i="25"/>
  <c r="AU149" i="25"/>
  <c r="AS149" i="25"/>
  <c r="AW149" i="25" s="1"/>
  <c r="AB7" i="25"/>
  <c r="AF7" i="25" s="1"/>
  <c r="AB181" i="25"/>
  <c r="AF181" i="25" s="1"/>
  <c r="AB125" i="25"/>
  <c r="AF125" i="25" s="1"/>
  <c r="AA123" i="25"/>
  <c r="AB131" i="25" l="1"/>
  <c r="AF131" i="25" s="1"/>
  <c r="AS3" i="25"/>
  <c r="AW3" i="25" s="1"/>
  <c r="AU3" i="25"/>
  <c r="AB155" i="25"/>
  <c r="AF155" i="25" s="1"/>
  <c r="AU37" i="25"/>
  <c r="AU221" i="25"/>
  <c r="AU20" i="25"/>
  <c r="AS34" i="25"/>
  <c r="AW34" i="25" s="1"/>
  <c r="AU191" i="25"/>
  <c r="AS151" i="25"/>
  <c r="AW151" i="25" s="1"/>
  <c r="AU112" i="25"/>
  <c r="AS208" i="25"/>
  <c r="AW208" i="25" s="1"/>
  <c r="AS200" i="25"/>
  <c r="AW200" i="25" s="1"/>
  <c r="AB102" i="25"/>
  <c r="AF102" i="25" s="1"/>
  <c r="AS153" i="25"/>
  <c r="AW153" i="25" s="1"/>
  <c r="AS211" i="25"/>
  <c r="AW211" i="25" s="1"/>
  <c r="AS7" i="25"/>
  <c r="AW7" i="25" s="1"/>
  <c r="AU82" i="25"/>
  <c r="AS68" i="25"/>
  <c r="AW68" i="25" s="1"/>
  <c r="AU155" i="25"/>
  <c r="AS98" i="25"/>
  <c r="AW98" i="25" s="1"/>
  <c r="AS14" i="25"/>
  <c r="AW14" i="25" s="1"/>
  <c r="AB110" i="25"/>
  <c r="AF110" i="25" s="1"/>
  <c r="AD110" i="25"/>
  <c r="AS175" i="25"/>
  <c r="AW175" i="25" s="1"/>
  <c r="AS201" i="25"/>
  <c r="AW201" i="25" s="1"/>
  <c r="AS55" i="25"/>
  <c r="AW55" i="25" s="1"/>
  <c r="AS83" i="25"/>
  <c r="AW83" i="25" s="1"/>
  <c r="AU158" i="25"/>
  <c r="AU210" i="25"/>
  <c r="M10" i="25"/>
  <c r="N10" i="25" s="1"/>
  <c r="AU234" i="25"/>
  <c r="AB224" i="25"/>
  <c r="AF224" i="25" s="1"/>
  <c r="AB71" i="25"/>
  <c r="AF71" i="25" s="1"/>
  <c r="AB99" i="25"/>
  <c r="AF99" i="25" s="1"/>
  <c r="AB180" i="25"/>
  <c r="AF180" i="25" s="1"/>
  <c r="AB169" i="25"/>
  <c r="AF169" i="25" s="1"/>
  <c r="AU138" i="25"/>
  <c r="AU106" i="25"/>
  <c r="AS104" i="25"/>
  <c r="AW104" i="25" s="1"/>
  <c r="AU94" i="25"/>
  <c r="AS31" i="25"/>
  <c r="AW31" i="25" s="1"/>
  <c r="AS136" i="25"/>
  <c r="AW136" i="25" s="1"/>
  <c r="AU28" i="25"/>
  <c r="AS59" i="25"/>
  <c r="AW59" i="25" s="1"/>
  <c r="AS144" i="25"/>
  <c r="AW144" i="25" s="1"/>
  <c r="AS6" i="25"/>
  <c r="AW6" i="25" s="1"/>
  <c r="AB13" i="25"/>
  <c r="AF13" i="25" s="1"/>
  <c r="AU36" i="25"/>
  <c r="AS62" i="25"/>
  <c r="AW62" i="25" s="1"/>
  <c r="AS225" i="25"/>
  <c r="AW225" i="25" s="1"/>
  <c r="AS25" i="25"/>
  <c r="AW25" i="25" s="1"/>
  <c r="AS207" i="25"/>
  <c r="AW207" i="25" s="1"/>
  <c r="AS209" i="25"/>
  <c r="AW209" i="25" s="1"/>
  <c r="AS185" i="25"/>
  <c r="AW185" i="25" s="1"/>
  <c r="AS242" i="25"/>
  <c r="AW242" i="25" s="1"/>
  <c r="AS41" i="25"/>
  <c r="AW41" i="25" s="1"/>
  <c r="AB222" i="25"/>
  <c r="AF222" i="25" s="1"/>
  <c r="AU79" i="25"/>
  <c r="AB150" i="25"/>
  <c r="AF150" i="25" s="1"/>
  <c r="AB129" i="25"/>
  <c r="AF129" i="25" s="1"/>
  <c r="AB35" i="25"/>
  <c r="AF35" i="25" s="1"/>
  <c r="AS172" i="25"/>
  <c r="AW172" i="25" s="1"/>
  <c r="AU32" i="25"/>
  <c r="AS244" i="25"/>
  <c r="AW244" i="25" s="1"/>
  <c r="AS45" i="25"/>
  <c r="AW45" i="25" s="1"/>
  <c r="AS66" i="25"/>
  <c r="AW66" i="25" s="1"/>
  <c r="AS119" i="25"/>
  <c r="AW119" i="25" s="1"/>
  <c r="AU53" i="25"/>
  <c r="AS165" i="25"/>
  <c r="AW165" i="25" s="1"/>
  <c r="M20" i="25"/>
  <c r="N20" i="25" s="1"/>
  <c r="AS18" i="25"/>
  <c r="AW18" i="25" s="1"/>
  <c r="AU164" i="25"/>
  <c r="AU65" i="25"/>
  <c r="AB208" i="25"/>
  <c r="AF208" i="25" s="1"/>
  <c r="AS162" i="25"/>
  <c r="AW162" i="25" s="1"/>
  <c r="AS75" i="25"/>
  <c r="AW75" i="25" s="1"/>
  <c r="AS166" i="25"/>
  <c r="AW166" i="25" s="1"/>
  <c r="AS237" i="25"/>
  <c r="AW237" i="25" s="1"/>
  <c r="AS139" i="25"/>
  <c r="AW139" i="25" s="1"/>
  <c r="AS8" i="25"/>
  <c r="AW8" i="25" s="1"/>
  <c r="AS126" i="25"/>
  <c r="AW126" i="25" s="1"/>
  <c r="AS44" i="25"/>
  <c r="AW44" i="25" s="1"/>
  <c r="AS179" i="25"/>
  <c r="AW179" i="25" s="1"/>
  <c r="AS134" i="25"/>
  <c r="AW134" i="25" s="1"/>
  <c r="AU125" i="25"/>
  <c r="AU140" i="25"/>
  <c r="AU40" i="25"/>
  <c r="AS58" i="25"/>
  <c r="AW58" i="25" s="1"/>
  <c r="AB59" i="25"/>
  <c r="AF59" i="25" s="1"/>
  <c r="AS115" i="25"/>
  <c r="AW115" i="25" s="1"/>
  <c r="M8" i="25"/>
  <c r="N8" i="25" s="1"/>
  <c r="M24" i="25"/>
  <c r="M13" i="25"/>
  <c r="N13" i="25" s="1"/>
  <c r="M18" i="25"/>
  <c r="N18" i="25" s="1"/>
  <c r="M23" i="25"/>
  <c r="N23" i="25" s="1"/>
  <c r="M17" i="25"/>
  <c r="N17" i="25" s="1"/>
  <c r="M22" i="25"/>
  <c r="N22" i="25" s="1"/>
  <c r="M14" i="25"/>
  <c r="N14" i="25" s="1"/>
  <c r="M16" i="25"/>
  <c r="N16" i="25" s="1"/>
  <c r="M12" i="25"/>
  <c r="N12" i="25" s="1"/>
  <c r="M21" i="25"/>
  <c r="N21" i="25" s="1"/>
  <c r="M11" i="25"/>
  <c r="N11" i="25" s="1"/>
  <c r="M19" i="25"/>
  <c r="N19" i="25" s="1"/>
  <c r="M9" i="25"/>
  <c r="N9" i="25" s="1"/>
  <c r="AB77" i="25"/>
  <c r="AF77" i="25" s="1"/>
  <c r="AB100" i="25"/>
  <c r="AF100" i="25" s="1"/>
  <c r="AB33" i="25"/>
  <c r="AF33" i="25" s="1"/>
  <c r="AB103" i="25"/>
  <c r="AF103" i="25" s="1"/>
  <c r="AB79" i="25"/>
  <c r="AF79" i="25" s="1"/>
  <c r="AB228" i="25"/>
  <c r="AF228" i="25" s="1"/>
  <c r="AB143" i="25"/>
  <c r="AF143" i="25" s="1"/>
  <c r="AS168" i="25"/>
  <c r="AW168" i="25" s="1"/>
  <c r="AS178" i="25"/>
  <c r="AW178" i="25" s="1"/>
  <c r="AU197" i="25"/>
  <c r="AU163" i="25"/>
  <c r="AS163" i="25"/>
  <c r="AW163" i="25" s="1"/>
  <c r="AS204" i="25"/>
  <c r="AW204" i="25" s="1"/>
  <c r="AU199" i="25"/>
  <c r="AU182" i="25"/>
  <c r="AU61" i="25"/>
  <c r="AS88" i="25"/>
  <c r="AW88" i="25" s="1"/>
  <c r="AS111" i="25"/>
  <c r="AW111" i="25" s="1"/>
  <c r="AU217" i="25"/>
  <c r="AS22" i="25"/>
  <c r="AW22" i="25" s="1"/>
  <c r="AU206" i="25"/>
  <c r="AS100" i="25"/>
  <c r="AW100" i="25" s="1"/>
  <c r="AU120" i="25"/>
  <c r="AS4" i="25"/>
  <c r="AW4" i="25" s="1"/>
  <c r="AS121" i="25"/>
  <c r="AW121" i="25" s="1"/>
  <c r="AS72" i="25"/>
  <c r="AW72" i="25" s="1"/>
  <c r="AS240" i="25"/>
  <c r="AW240" i="25" s="1"/>
  <c r="AS223" i="25"/>
  <c r="AW223" i="25" s="1"/>
  <c r="AU147" i="25"/>
  <c r="AS186" i="25"/>
  <c r="AW186" i="25" s="1"/>
  <c r="AU186" i="25"/>
  <c r="AS236" i="25"/>
  <c r="AW236" i="25" s="1"/>
  <c r="AU236" i="25"/>
  <c r="AU220" i="25"/>
  <c r="AS220" i="25"/>
  <c r="AW220" i="25" s="1"/>
  <c r="AS215" i="25"/>
  <c r="AW215" i="25" s="1"/>
  <c r="AU215" i="25"/>
  <c r="AS202" i="25"/>
  <c r="AW202" i="25" s="1"/>
  <c r="AU202" i="25"/>
  <c r="AU60" i="25"/>
  <c r="AS60" i="25"/>
  <c r="AW60" i="25" s="1"/>
  <c r="AS73" i="25"/>
  <c r="AW73" i="25" s="1"/>
  <c r="AU73" i="25"/>
  <c r="AB68" i="25"/>
  <c r="AF68" i="25" s="1"/>
  <c r="AB23" i="25"/>
  <c r="AF23" i="25" s="1"/>
  <c r="AB243" i="25"/>
  <c r="AF243" i="25" s="1"/>
  <c r="AU27" i="25"/>
  <c r="AU238" i="25"/>
  <c r="AS192" i="25"/>
  <c r="AW192" i="25" s="1"/>
  <c r="AU239" i="25"/>
  <c r="AU80" i="25"/>
  <c r="AU146" i="25"/>
  <c r="AS84" i="25"/>
  <c r="AW84" i="25" s="1"/>
  <c r="AS129" i="25"/>
  <c r="AW129" i="25" s="1"/>
  <c r="AS17" i="25"/>
  <c r="AW17" i="25" s="1"/>
  <c r="AU143" i="25"/>
  <c r="AS143" i="25"/>
  <c r="AW143" i="25" s="1"/>
  <c r="AS117" i="25"/>
  <c r="AW117" i="25" s="1"/>
  <c r="AU117" i="25"/>
  <c r="AS64" i="25"/>
  <c r="AW64" i="25" s="1"/>
  <c r="AU64" i="25"/>
  <c r="AS160" i="25"/>
  <c r="AW160" i="25" s="1"/>
  <c r="AU160" i="25"/>
  <c r="AS109" i="25"/>
  <c r="AW109" i="25" s="1"/>
  <c r="AU109" i="25"/>
  <c r="AS188" i="25"/>
  <c r="AW188" i="25" s="1"/>
  <c r="AU188" i="25"/>
  <c r="AS76" i="25"/>
  <c r="AW76" i="25" s="1"/>
  <c r="AU76" i="25"/>
  <c r="AS116" i="25"/>
  <c r="AW116" i="25" s="1"/>
  <c r="AU116" i="25"/>
  <c r="AS13" i="25"/>
  <c r="AW13" i="25" s="1"/>
  <c r="AU13" i="25"/>
  <c r="AB101" i="25"/>
  <c r="AF101" i="25" s="1"/>
  <c r="AS216" i="25"/>
  <c r="AW216" i="25" s="1"/>
  <c r="AU26" i="25"/>
  <c r="AS70" i="25"/>
  <c r="AW70" i="25" s="1"/>
  <c r="AU10" i="25"/>
  <c r="AS193" i="25"/>
  <c r="AW193" i="25" s="1"/>
  <c r="AS114" i="25"/>
  <c r="AW114" i="25" s="1"/>
  <c r="AS85" i="25"/>
  <c r="AW85" i="25" s="1"/>
  <c r="AS43" i="25"/>
  <c r="AW43" i="25" s="1"/>
  <c r="AS51" i="25"/>
  <c r="AW51" i="25" s="1"/>
  <c r="AS95" i="25"/>
  <c r="AW95" i="25" s="1"/>
  <c r="AS161" i="25"/>
  <c r="AW161" i="25" s="1"/>
  <c r="AU89" i="25"/>
  <c r="AU130" i="25"/>
  <c r="AS130" i="25"/>
  <c r="AW130" i="25" s="1"/>
  <c r="AU50" i="25"/>
  <c r="AS50" i="25"/>
  <c r="AW50" i="25" s="1"/>
  <c r="AS23" i="25"/>
  <c r="AW23" i="25" s="1"/>
  <c r="AU23" i="25"/>
  <c r="AS132" i="25"/>
  <c r="AW132" i="25" s="1"/>
  <c r="AU132" i="25"/>
  <c r="AS131" i="25"/>
  <c r="AW131" i="25" s="1"/>
  <c r="AU131" i="25"/>
  <c r="AS184" i="25"/>
  <c r="AW184" i="25" s="1"/>
  <c r="AU184" i="25"/>
  <c r="AB146" i="25"/>
  <c r="AF146" i="25" s="1"/>
  <c r="AB104" i="25"/>
  <c r="AF104" i="25" s="1"/>
  <c r="AB195" i="25"/>
  <c r="AF195" i="25" s="1"/>
  <c r="AB226" i="25"/>
  <c r="AF226" i="25" s="1"/>
  <c r="AB137" i="25"/>
  <c r="AF137" i="25" s="1"/>
  <c r="AB159" i="25"/>
  <c r="AF159" i="25" s="1"/>
  <c r="AB231" i="25"/>
  <c r="AF231" i="25" s="1"/>
  <c r="AB22" i="25"/>
  <c r="AF22" i="25" s="1"/>
  <c r="AB218" i="25"/>
  <c r="AF218" i="25" s="1"/>
  <c r="AB236" i="25"/>
  <c r="AF236" i="25" s="1"/>
  <c r="AS77" i="25"/>
  <c r="AW77" i="25" s="1"/>
  <c r="AU77" i="25"/>
  <c r="AS194" i="25"/>
  <c r="AW194" i="25" s="1"/>
  <c r="AS81" i="25"/>
  <c r="AW81" i="25" s="1"/>
  <c r="AU212" i="25"/>
  <c r="AS170" i="25"/>
  <c r="AW170" i="25" s="1"/>
  <c r="AS5" i="25"/>
  <c r="AW5" i="25" s="1"/>
  <c r="AU5" i="25"/>
  <c r="AS171" i="25"/>
  <c r="AW171" i="25" s="1"/>
  <c r="AU171" i="25"/>
  <c r="AS86" i="25"/>
  <c r="AW86" i="25" s="1"/>
  <c r="AU86" i="25"/>
  <c r="AS228" i="25"/>
  <c r="AW228" i="25" s="1"/>
  <c r="AU228" i="25"/>
  <c r="AS174" i="25"/>
  <c r="AW174" i="25" s="1"/>
  <c r="AU174" i="25"/>
  <c r="AS46" i="25"/>
  <c r="AW46" i="25" s="1"/>
  <c r="AU46" i="25"/>
  <c r="AS52" i="25"/>
  <c r="AW52" i="25" s="1"/>
  <c r="AU52" i="25"/>
  <c r="AS214" i="25"/>
  <c r="AW214" i="25" s="1"/>
  <c r="AU214" i="25"/>
  <c r="AU142" i="25"/>
  <c r="AS142" i="25"/>
  <c r="AW142" i="25" s="1"/>
  <c r="AS232" i="25"/>
  <c r="AW232" i="25" s="1"/>
  <c r="AU232" i="25"/>
  <c r="AS19" i="25"/>
  <c r="AW19" i="25" s="1"/>
  <c r="AU19" i="25"/>
  <c r="AS219" i="25"/>
  <c r="AW219" i="25" s="1"/>
  <c r="AU219" i="25"/>
  <c r="AS35" i="25"/>
  <c r="AW35" i="25" s="1"/>
  <c r="AU35" i="25"/>
  <c r="AS87" i="25"/>
  <c r="AW87" i="25" s="1"/>
  <c r="AU87" i="25"/>
  <c r="AU203" i="25"/>
  <c r="AS203" i="25"/>
  <c r="AW203" i="25" s="1"/>
  <c r="AS108" i="25"/>
  <c r="AW108" i="25" s="1"/>
  <c r="AS71" i="25"/>
  <c r="AW71" i="25" s="1"/>
  <c r="AU105" i="25"/>
  <c r="AS11" i="25"/>
  <c r="AW11" i="25" s="1"/>
  <c r="AS222" i="25"/>
  <c r="AW222" i="25" s="1"/>
  <c r="AS189" i="25"/>
  <c r="AW189" i="25" s="1"/>
  <c r="AU189" i="25"/>
  <c r="AU173" i="25"/>
  <c r="AS173" i="25"/>
  <c r="AW173" i="25" s="1"/>
  <c r="AS241" i="25"/>
  <c r="AW241" i="25" s="1"/>
  <c r="AU241" i="25"/>
  <c r="AS187" i="25"/>
  <c r="AW187" i="25" s="1"/>
  <c r="AU187" i="25"/>
  <c r="AS133" i="25"/>
  <c r="AW133" i="25" s="1"/>
  <c r="AU133" i="25"/>
  <c r="AS49" i="25"/>
  <c r="AW49" i="25" s="1"/>
  <c r="AU49" i="25"/>
  <c r="AS67" i="25"/>
  <c r="AW67" i="25" s="1"/>
  <c r="AU67" i="25"/>
  <c r="AS167" i="25"/>
  <c r="AW167" i="25" s="1"/>
  <c r="AU167" i="25"/>
  <c r="AU42" i="25"/>
  <c r="AS42" i="25"/>
  <c r="AW42" i="25" s="1"/>
  <c r="AS78" i="25"/>
  <c r="AW78" i="25" s="1"/>
  <c r="AU78" i="25"/>
  <c r="AS16" i="25"/>
  <c r="AW16" i="25" s="1"/>
  <c r="AU16" i="25"/>
  <c r="AS99" i="25"/>
  <c r="AW99" i="25" s="1"/>
  <c r="AU99" i="25"/>
  <c r="AS154" i="25"/>
  <c r="AW154" i="25" s="1"/>
  <c r="AU154" i="25"/>
  <c r="AS29" i="25"/>
  <c r="AW29" i="25" s="1"/>
  <c r="AU29" i="25"/>
  <c r="AB118" i="25"/>
  <c r="AF118" i="25" s="1"/>
  <c r="AB212" i="25"/>
  <c r="AF212" i="25" s="1"/>
  <c r="AQ22" i="25"/>
  <c r="AQ58" i="25"/>
  <c r="AQ111" i="25"/>
  <c r="AQ181" i="25"/>
  <c r="AQ6" i="25"/>
  <c r="AQ126" i="25"/>
  <c r="AQ94" i="25"/>
  <c r="AQ100" i="25"/>
  <c r="AQ184" i="25"/>
  <c r="AQ156" i="25"/>
  <c r="AQ189" i="25"/>
  <c r="AQ8" i="25"/>
  <c r="AQ210" i="25"/>
  <c r="AQ72" i="25"/>
  <c r="AQ41" i="25"/>
  <c r="AQ52" i="25"/>
  <c r="AQ50" i="25"/>
  <c r="AQ137" i="25"/>
  <c r="AQ214" i="25"/>
  <c r="AQ215" i="25"/>
  <c r="AQ105" i="25"/>
  <c r="AQ167" i="25"/>
  <c r="AQ188" i="25"/>
  <c r="AQ30" i="25"/>
  <c r="AQ35" i="25"/>
  <c r="AQ146" i="25"/>
  <c r="AQ165" i="25"/>
  <c r="AQ64" i="25"/>
  <c r="AQ152" i="25"/>
  <c r="AQ231" i="25"/>
  <c r="AQ212" i="25"/>
  <c r="AQ101" i="25"/>
  <c r="AQ132" i="25"/>
  <c r="AQ54" i="25"/>
  <c r="AQ122" i="25"/>
  <c r="AQ169" i="25"/>
  <c r="AQ230" i="25"/>
  <c r="AQ75" i="25"/>
  <c r="AQ240" i="25"/>
  <c r="AQ63" i="25"/>
  <c r="AQ223" i="25"/>
  <c r="AQ59" i="25"/>
  <c r="AQ219" i="25"/>
  <c r="AQ79" i="25"/>
  <c r="AQ121" i="25"/>
  <c r="AQ205" i="25"/>
  <c r="AQ80" i="25"/>
  <c r="AQ108" i="25"/>
  <c r="AQ187" i="25"/>
  <c r="AQ232" i="25"/>
  <c r="AQ148" i="25"/>
  <c r="AQ46" i="25"/>
  <c r="AQ227" i="25"/>
  <c r="AQ97" i="25"/>
  <c r="AQ4" i="25"/>
  <c r="AQ139" i="25"/>
  <c r="AQ44" i="25"/>
  <c r="AQ172" i="25"/>
  <c r="AQ103" i="25"/>
  <c r="AQ96" i="25"/>
  <c r="AQ170" i="25"/>
  <c r="AQ76" i="25"/>
  <c r="AQ67" i="25"/>
  <c r="AQ160" i="25"/>
  <c r="AQ233" i="25"/>
  <c r="AQ159" i="25"/>
  <c r="AQ138" i="25"/>
  <c r="AQ225" i="25"/>
  <c r="AQ116" i="25"/>
  <c r="AQ222" i="25"/>
  <c r="AQ104" i="25"/>
  <c r="AQ234" i="25"/>
  <c r="AQ134" i="25"/>
  <c r="AQ12" i="25"/>
  <c r="AQ71" i="25"/>
  <c r="AQ123" i="25"/>
  <c r="AQ61" i="25"/>
  <c r="AQ24" i="25"/>
  <c r="AQ83" i="25"/>
  <c r="AQ33" i="25"/>
  <c r="AQ224" i="25"/>
  <c r="M5" i="25"/>
  <c r="AQ153" i="25"/>
  <c r="AQ164" i="25"/>
  <c r="AQ175" i="25"/>
  <c r="AQ87" i="25"/>
  <c r="AQ34" i="25"/>
  <c r="AQ17" i="25"/>
  <c r="AQ149" i="25"/>
  <c r="AQ14" i="25"/>
  <c r="AQ155" i="25"/>
  <c r="AQ198" i="25"/>
  <c r="AQ196" i="25"/>
  <c r="AQ70" i="25"/>
  <c r="AQ206" i="25"/>
  <c r="AQ11" i="25"/>
  <c r="AQ180" i="25"/>
  <c r="AQ124" i="25"/>
  <c r="AQ204" i="25"/>
  <c r="AQ42" i="25"/>
  <c r="AQ98" i="25"/>
  <c r="AQ43" i="25"/>
  <c r="AQ85" i="25"/>
  <c r="AQ130" i="25"/>
  <c r="AQ177" i="25"/>
  <c r="AQ229" i="25"/>
  <c r="AQ128" i="25"/>
  <c r="AQ45" i="25"/>
  <c r="AQ201" i="25"/>
  <c r="AQ39" i="25"/>
  <c r="AQ242" i="25"/>
  <c r="AQ147" i="25"/>
  <c r="AQ16" i="25"/>
  <c r="AQ151" i="25"/>
  <c r="AQ5" i="25"/>
  <c r="AQ244" i="25"/>
  <c r="AQ91" i="25"/>
  <c r="AQ37" i="25"/>
  <c r="AQ129" i="25"/>
  <c r="AQ191" i="25"/>
  <c r="AQ216" i="25"/>
  <c r="AQ110" i="25"/>
  <c r="AQ95" i="25"/>
  <c r="AQ194" i="25"/>
  <c r="AQ86" i="25"/>
  <c r="AQ237" i="25"/>
  <c r="AQ78" i="25"/>
  <c r="AQ203" i="25"/>
  <c r="AQ99" i="25"/>
  <c r="AQ185" i="25"/>
  <c r="AQ144" i="25"/>
  <c r="AQ236" i="25"/>
  <c r="AQ226" i="25"/>
  <c r="AQ90" i="25"/>
  <c r="AQ40" i="25"/>
  <c r="AQ217" i="25"/>
  <c r="AQ173" i="25"/>
  <c r="AQ213" i="25"/>
  <c r="AQ53" i="25"/>
  <c r="AQ89" i="25"/>
  <c r="AQ74" i="25"/>
  <c r="AQ118" i="25"/>
  <c r="AQ114" i="25"/>
  <c r="AQ38" i="25"/>
  <c r="AQ21" i="25"/>
  <c r="AQ109" i="25"/>
  <c r="AQ220" i="25"/>
  <c r="AQ168" i="25"/>
  <c r="AQ65" i="25"/>
  <c r="AQ195" i="25"/>
  <c r="AQ9" i="25"/>
  <c r="AQ154" i="25"/>
  <c r="AQ7" i="25"/>
  <c r="AQ163" i="25"/>
  <c r="AQ48" i="25"/>
  <c r="AQ145" i="25"/>
  <c r="AQ15" i="25"/>
  <c r="AQ66" i="25"/>
  <c r="AQ127" i="25"/>
  <c r="AQ209" i="25"/>
  <c r="AQ208" i="25"/>
  <c r="AQ136" i="25"/>
  <c r="AQ36" i="25"/>
  <c r="AQ166" i="25"/>
  <c r="AQ81" i="25"/>
  <c r="AQ197" i="25"/>
  <c r="AQ102" i="25"/>
  <c r="AQ243" i="25"/>
  <c r="AQ113" i="25"/>
  <c r="AQ26" i="25"/>
  <c r="AQ141" i="25"/>
  <c r="AQ20" i="25"/>
  <c r="AQ119" i="25"/>
  <c r="AQ183" i="25"/>
  <c r="AQ193" i="25"/>
  <c r="AQ190" i="25"/>
  <c r="AQ112" i="25"/>
  <c r="AQ10" i="25"/>
  <c r="AQ161" i="25"/>
  <c r="AQ57" i="25"/>
  <c r="AQ157" i="25"/>
  <c r="AQ49" i="25"/>
  <c r="AQ179" i="25"/>
  <c r="AQ73" i="25"/>
  <c r="AQ62" i="25"/>
  <c r="AQ140" i="25"/>
  <c r="AQ120" i="25"/>
  <c r="AQ92" i="25"/>
  <c r="AQ238" i="25"/>
  <c r="AQ88" i="25"/>
  <c r="AQ239" i="25"/>
  <c r="AQ32" i="25"/>
  <c r="AQ133" i="25"/>
  <c r="AQ93" i="25"/>
  <c r="AQ115" i="25"/>
  <c r="AQ192" i="25"/>
  <c r="AQ199" i="25"/>
  <c r="AQ207" i="25"/>
  <c r="AQ25" i="25"/>
  <c r="AQ69" i="25"/>
  <c r="AQ186" i="25"/>
  <c r="AQ235" i="25"/>
  <c r="AQ131" i="25"/>
  <c r="AQ19" i="25"/>
  <c r="AQ125" i="25"/>
  <c r="AQ228" i="25"/>
  <c r="AQ117" i="25"/>
  <c r="AQ84" i="25"/>
  <c r="AQ158" i="25"/>
  <c r="AQ23" i="25"/>
  <c r="AQ28" i="25"/>
  <c r="AQ31" i="25"/>
  <c r="AQ51" i="25"/>
  <c r="AQ178" i="25"/>
  <c r="AQ221" i="25"/>
  <c r="AQ171" i="25"/>
  <c r="AQ218" i="25"/>
  <c r="AQ56" i="25"/>
  <c r="AQ162" i="25"/>
  <c r="AQ18" i="25"/>
  <c r="AQ27" i="25"/>
  <c r="AQ174" i="25"/>
  <c r="AQ241" i="25"/>
  <c r="AQ68" i="25"/>
  <c r="AQ176" i="25"/>
  <c r="AQ60" i="25"/>
  <c r="AQ47" i="25"/>
  <c r="AQ82" i="25"/>
  <c r="AQ107" i="25"/>
  <c r="AQ142" i="25"/>
  <c r="AQ211" i="25"/>
  <c r="AQ55" i="25"/>
  <c r="AQ143" i="25"/>
  <c r="AQ29" i="25"/>
  <c r="AQ77" i="25"/>
  <c r="AQ13" i="25"/>
  <c r="AQ202" i="25"/>
  <c r="AQ150" i="25"/>
  <c r="AQ135" i="25"/>
  <c r="AQ200" i="25"/>
  <c r="AQ182" i="25"/>
  <c r="AQ3" i="25"/>
  <c r="AB30" i="25"/>
  <c r="AF30" i="25" s="1"/>
  <c r="AB57" i="25"/>
  <c r="AF57" i="25" s="1"/>
  <c r="AB133" i="25"/>
  <c r="AF133" i="25" s="1"/>
  <c r="AB8" i="25"/>
  <c r="AF8" i="25" s="1"/>
  <c r="AB167" i="25"/>
  <c r="AF167" i="25" s="1"/>
  <c r="AB66" i="25"/>
  <c r="AF66" i="25" s="1"/>
  <c r="AB135" i="25"/>
  <c r="AF135" i="25" s="1"/>
  <c r="AB191" i="25"/>
  <c r="AF191" i="25" s="1"/>
  <c r="AB41" i="25"/>
  <c r="AF41" i="25" s="1"/>
  <c r="AB164" i="25"/>
  <c r="AF164" i="25" s="1"/>
  <c r="AB219" i="25"/>
  <c r="AF219" i="25" s="1"/>
  <c r="AB10" i="25"/>
  <c r="AF10" i="25" s="1"/>
  <c r="AB206" i="25"/>
  <c r="AF206" i="25" s="1"/>
  <c r="AB83" i="25"/>
  <c r="AF83" i="25" s="1"/>
  <c r="AB144" i="25"/>
  <c r="AF144" i="25" s="1"/>
  <c r="AB14" i="25"/>
  <c r="AF14" i="25" s="1"/>
  <c r="AB238" i="25"/>
  <c r="AF238" i="25" s="1"/>
  <c r="AB229" i="25"/>
  <c r="AF229" i="25" s="1"/>
  <c r="AB38" i="25"/>
  <c r="AF38" i="25" s="1"/>
  <c r="AB74" i="25"/>
  <c r="AF74" i="25" s="1"/>
  <c r="AB120" i="25"/>
  <c r="AF120" i="25" s="1"/>
  <c r="AB6" i="25"/>
  <c r="AF6" i="25" s="1"/>
  <c r="AB239" i="25"/>
  <c r="AF239" i="25" s="1"/>
  <c r="AB37" i="25"/>
  <c r="AF37" i="25" s="1"/>
  <c r="AB49" i="25"/>
  <c r="AF49" i="25" s="1"/>
  <c r="AB18" i="25"/>
  <c r="AF18" i="25" s="1"/>
  <c r="AB32" i="25"/>
  <c r="AF32" i="25" s="1"/>
  <c r="AB225" i="25"/>
  <c r="AF225" i="25" s="1"/>
  <c r="AB223" i="25"/>
  <c r="AF223" i="25" s="1"/>
  <c r="AB15" i="25"/>
  <c r="AF15" i="25" s="1"/>
  <c r="AB107" i="25"/>
  <c r="AF107" i="25" s="1"/>
  <c r="AB86" i="25"/>
  <c r="AF86" i="25" s="1"/>
  <c r="AB186" i="25"/>
  <c r="AF186" i="25" s="1"/>
  <c r="AB141" i="25"/>
  <c r="AF141" i="25" s="1"/>
  <c r="AB61" i="25"/>
  <c r="AF61" i="25" s="1"/>
  <c r="AB204" i="25"/>
  <c r="AF204" i="25" s="1"/>
  <c r="AB145" i="25"/>
  <c r="AF145" i="25" s="1"/>
  <c r="AB154" i="25"/>
  <c r="AF154" i="25" s="1"/>
  <c r="AB205" i="25"/>
  <c r="AF205" i="25" s="1"/>
  <c r="AB148" i="25"/>
  <c r="AF148" i="25" s="1"/>
  <c r="AB158" i="25"/>
  <c r="AF158" i="25" s="1"/>
  <c r="AB237" i="25"/>
  <c r="AF237" i="25" s="1"/>
  <c r="AB207" i="25"/>
  <c r="AF207" i="25" s="1"/>
  <c r="AB42" i="25"/>
  <c r="AF42" i="25" s="1"/>
  <c r="AB36" i="25"/>
  <c r="AF36" i="25" s="1"/>
  <c r="AB241" i="25"/>
  <c r="AF241" i="25" s="1"/>
  <c r="AB121" i="25"/>
  <c r="AF121" i="25" s="1"/>
  <c r="AB128" i="25"/>
  <c r="AF128" i="25" s="1"/>
  <c r="AB113" i="25"/>
  <c r="AF113" i="25" s="1"/>
  <c r="AB185" i="25"/>
  <c r="AF185" i="25" s="1"/>
  <c r="AB142" i="25"/>
  <c r="AF142" i="25" s="1"/>
  <c r="AB162" i="25"/>
  <c r="AF162" i="25" s="1"/>
  <c r="AB97" i="25"/>
  <c r="AF97" i="25" s="1"/>
  <c r="AB34" i="25"/>
  <c r="AF34" i="25" s="1"/>
  <c r="AB172" i="25"/>
  <c r="AF172" i="25" s="1"/>
  <c r="AB47" i="25"/>
  <c r="AF47" i="25" s="1"/>
  <c r="AB93" i="25"/>
  <c r="AF93" i="25" s="1"/>
  <c r="AB193" i="25"/>
  <c r="AF193" i="25" s="1"/>
  <c r="AB16" i="25"/>
  <c r="AF16" i="25" s="1"/>
  <c r="AB105" i="25"/>
  <c r="AF105" i="25" s="1"/>
  <c r="AB192" i="25"/>
  <c r="AF192" i="25" s="1"/>
  <c r="AB29" i="25"/>
  <c r="AF29" i="25" s="1"/>
  <c r="AB39" i="25"/>
  <c r="AF39" i="25" s="1"/>
  <c r="AB82" i="25"/>
  <c r="AF82" i="25" s="1"/>
  <c r="AB217" i="25"/>
  <c r="AF217" i="25" s="1"/>
  <c r="AB189" i="25"/>
  <c r="AF189" i="25" s="1"/>
  <c r="AB51" i="25"/>
  <c r="AF51" i="25" s="1"/>
  <c r="AB3" i="25"/>
  <c r="AF3" i="25" s="1"/>
  <c r="AB244" i="25"/>
  <c r="AF244" i="25" s="1"/>
  <c r="AB184" i="25"/>
  <c r="AF184" i="25" s="1"/>
  <c r="AB60" i="25"/>
  <c r="AF60" i="25" s="1"/>
  <c r="AB202" i="25"/>
  <c r="AF202" i="25" s="1"/>
  <c r="AB63" i="25"/>
  <c r="AF63" i="25" s="1"/>
  <c r="AB132" i="25"/>
  <c r="AF132" i="25" s="1"/>
  <c r="AB44" i="25"/>
  <c r="AF44" i="25" s="1"/>
  <c r="AB73" i="25"/>
  <c r="AF73" i="25" s="1"/>
  <c r="AB151" i="25"/>
  <c r="AF151" i="25" s="1"/>
  <c r="AB76" i="25"/>
  <c r="AF76" i="25" s="1"/>
  <c r="AB138" i="25"/>
  <c r="AF138" i="25" s="1"/>
  <c r="M15" i="25"/>
  <c r="N15" i="25" s="1"/>
  <c r="M7" i="25"/>
  <c r="N7" i="25" s="1"/>
  <c r="AP217" i="25"/>
  <c r="AP88" i="25"/>
  <c r="AP6" i="25"/>
  <c r="AP83" i="25"/>
  <c r="AP176" i="25"/>
  <c r="AP74" i="25"/>
  <c r="AP14" i="25"/>
  <c r="AP40" i="25"/>
  <c r="AP11" i="25"/>
  <c r="AP121" i="25"/>
  <c r="AP167" i="25"/>
  <c r="AP209" i="25"/>
  <c r="AP79" i="25"/>
  <c r="AP220" i="25"/>
  <c r="AP41" i="25"/>
  <c r="AP25" i="25"/>
  <c r="AP178" i="25"/>
  <c r="AP211" i="25"/>
  <c r="AP128" i="25"/>
  <c r="AP60" i="25"/>
  <c r="AP73" i="25"/>
  <c r="AP84" i="25"/>
  <c r="AP153" i="25"/>
  <c r="AP238" i="25"/>
  <c r="AP87" i="25"/>
  <c r="AP152" i="25"/>
  <c r="AP219" i="25"/>
  <c r="AP20" i="25"/>
  <c r="AP109" i="25"/>
  <c r="AP188" i="25"/>
  <c r="AP244" i="25"/>
  <c r="AP81" i="25"/>
  <c r="AP158" i="25"/>
  <c r="AP44" i="25"/>
  <c r="AP77" i="25"/>
  <c r="AP69" i="25"/>
  <c r="AP129" i="25"/>
  <c r="AP144" i="25"/>
  <c r="AP202" i="25"/>
  <c r="AP39" i="25"/>
  <c r="AP124" i="25"/>
  <c r="AP201" i="25"/>
  <c r="AP162" i="25"/>
  <c r="AP214" i="25"/>
  <c r="AV214" i="25" s="1"/>
  <c r="AP198" i="25"/>
  <c r="AP117" i="25"/>
  <c r="AP193" i="25"/>
  <c r="AP148" i="25"/>
  <c r="AV148" i="25" s="1"/>
  <c r="AP65" i="25"/>
  <c r="AP177" i="25"/>
  <c r="AP23" i="25"/>
  <c r="AP127" i="25"/>
  <c r="AV127" i="25" s="1"/>
  <c r="AP28" i="25"/>
  <c r="AP71" i="25"/>
  <c r="AP134" i="25"/>
  <c r="AP112" i="25"/>
  <c r="AP57" i="25"/>
  <c r="AP33" i="25"/>
  <c r="AP207" i="25"/>
  <c r="AP165" i="25"/>
  <c r="AV165" i="25" s="1"/>
  <c r="AP50" i="25"/>
  <c r="AP135" i="25"/>
  <c r="AP172" i="25"/>
  <c r="AP240" i="25"/>
  <c r="AV240" i="25" s="1"/>
  <c r="AP105" i="25"/>
  <c r="AP150" i="25"/>
  <c r="AP239" i="25"/>
  <c r="AP90" i="25"/>
  <c r="AP114" i="25"/>
  <c r="AP34" i="25"/>
  <c r="AP137" i="25"/>
  <c r="AP119" i="25"/>
  <c r="AP9" i="25"/>
  <c r="AP228" i="25"/>
  <c r="AP118" i="25"/>
  <c r="AP86" i="25"/>
  <c r="L5" i="25"/>
  <c r="AP196" i="25"/>
  <c r="AP234" i="25"/>
  <c r="AP61" i="25"/>
  <c r="AP59" i="25"/>
  <c r="AP194" i="25"/>
  <c r="AP64" i="25"/>
  <c r="AP151" i="25"/>
  <c r="AP170" i="25"/>
  <c r="AP221" i="25"/>
  <c r="AP47" i="25"/>
  <c r="AP89" i="25"/>
  <c r="AP27" i="25"/>
  <c r="AP235" i="25"/>
  <c r="AP35" i="25"/>
  <c r="AP142" i="25"/>
  <c r="AP197" i="25"/>
  <c r="AP38" i="25"/>
  <c r="AP126" i="25"/>
  <c r="AP204" i="25"/>
  <c r="AV204" i="25" s="1"/>
  <c r="AP15" i="25"/>
  <c r="AP75" i="25"/>
  <c r="AP140" i="25"/>
  <c r="AP210" i="25"/>
  <c r="AP46" i="25"/>
  <c r="AP8" i="25"/>
  <c r="AP18" i="25"/>
  <c r="AP230" i="25"/>
  <c r="AP159" i="25"/>
  <c r="AP66" i="25"/>
  <c r="AP94" i="25"/>
  <c r="AP163" i="25"/>
  <c r="AP233" i="25"/>
  <c r="AP125" i="25"/>
  <c r="AP166" i="25"/>
  <c r="AP232" i="25"/>
  <c r="AP123" i="25"/>
  <c r="AP164" i="25"/>
  <c r="AP190" i="25"/>
  <c r="AP37" i="25"/>
  <c r="AP53" i="25"/>
  <c r="AP236" i="25"/>
  <c r="AP185" i="25"/>
  <c r="AP102" i="25"/>
  <c r="AV102" i="25" s="1"/>
  <c r="AP45" i="25"/>
  <c r="AP101" i="25"/>
  <c r="AP146" i="25"/>
  <c r="AP227" i="25"/>
  <c r="AP76" i="25"/>
  <c r="AP157" i="25"/>
  <c r="AP218" i="25"/>
  <c r="AP58" i="25"/>
  <c r="AP98" i="25"/>
  <c r="AP181" i="25"/>
  <c r="AP208" i="25"/>
  <c r="AP3" i="25"/>
  <c r="AP179" i="25"/>
  <c r="AP99" i="25"/>
  <c r="AP155" i="25"/>
  <c r="AP147" i="25"/>
  <c r="AP100" i="25"/>
  <c r="AP133" i="25"/>
  <c r="AP131" i="25"/>
  <c r="AP72" i="25"/>
  <c r="AP225" i="25"/>
  <c r="AP97" i="25"/>
  <c r="AP108" i="25"/>
  <c r="AP226" i="25"/>
  <c r="AP160" i="25"/>
  <c r="AP5" i="25"/>
  <c r="AP130" i="25"/>
  <c r="AP203" i="25"/>
  <c r="AP31" i="25"/>
  <c r="AP173" i="25"/>
  <c r="AP229" i="25"/>
  <c r="AP30" i="25"/>
  <c r="AP48" i="25"/>
  <c r="AP183" i="25"/>
  <c r="AP70" i="25"/>
  <c r="AP136" i="25"/>
  <c r="AP237" i="25"/>
  <c r="AP104" i="25"/>
  <c r="AP154" i="25"/>
  <c r="AP113" i="25"/>
  <c r="AP184" i="25"/>
  <c r="AP22" i="25"/>
  <c r="AP78" i="25"/>
  <c r="AP110" i="25"/>
  <c r="AP216" i="25"/>
  <c r="AP63" i="25"/>
  <c r="AP132" i="25"/>
  <c r="AP200" i="25"/>
  <c r="AP161" i="25"/>
  <c r="AP13" i="25"/>
  <c r="AP16" i="25"/>
  <c r="AP19" i="25"/>
  <c r="AP103" i="25"/>
  <c r="AP54" i="25"/>
  <c r="AP189" i="25"/>
  <c r="AP42" i="25"/>
  <c r="AP168" i="25"/>
  <c r="AP223" i="25"/>
  <c r="AP4" i="25"/>
  <c r="AP85" i="25"/>
  <c r="AV85" i="25" s="1"/>
  <c r="AP21" i="25"/>
  <c r="AP7" i="25"/>
  <c r="AP106" i="25"/>
  <c r="AV106" i="25" s="1"/>
  <c r="AP199" i="25"/>
  <c r="AP55" i="25"/>
  <c r="AP180" i="25"/>
  <c r="AP139" i="25"/>
  <c r="AP95" i="25"/>
  <c r="AV95" i="25" s="1"/>
  <c r="AP215" i="25"/>
  <c r="AP68" i="25"/>
  <c r="AP43" i="25"/>
  <c r="AP111" i="25"/>
  <c r="AV111" i="25" s="1"/>
  <c r="AP186" i="25"/>
  <c r="AP138" i="25"/>
  <c r="AP243" i="25"/>
  <c r="AP24" i="25"/>
  <c r="AP195" i="25"/>
  <c r="AP91" i="25"/>
  <c r="AP174" i="25"/>
  <c r="AP10" i="25"/>
  <c r="AP149" i="25"/>
  <c r="AP12" i="25"/>
  <c r="AP169" i="25"/>
  <c r="AV169" i="25" s="1"/>
  <c r="AP52" i="25"/>
  <c r="AP213" i="25"/>
  <c r="AP93" i="25"/>
  <c r="AP187" i="25"/>
  <c r="AP241" i="25"/>
  <c r="AV241" i="25" s="1"/>
  <c r="AP26" i="25"/>
  <c r="AP32" i="25"/>
  <c r="AP92" i="25"/>
  <c r="AP82" i="25"/>
  <c r="AP115" i="25"/>
  <c r="AP212" i="25"/>
  <c r="AV212" i="25" s="1"/>
  <c r="AP141" i="25"/>
  <c r="AV141" i="25" s="1"/>
  <c r="AP205" i="25"/>
  <c r="AP17" i="25"/>
  <c r="AP122" i="25"/>
  <c r="AV122" i="25" s="1"/>
  <c r="AP224" i="25"/>
  <c r="AP242" i="25"/>
  <c r="AV242" i="25" s="1"/>
  <c r="AP62" i="25"/>
  <c r="AP192" i="25"/>
  <c r="AP175" i="25"/>
  <c r="AP36" i="25"/>
  <c r="AV36" i="25" s="1"/>
  <c r="AP116" i="25"/>
  <c r="AP56" i="25"/>
  <c r="AP222" i="25"/>
  <c r="AP120" i="25"/>
  <c r="AV120" i="25" s="1"/>
  <c r="AP96" i="25"/>
  <c r="AP51" i="25"/>
  <c r="AP182" i="25"/>
  <c r="AP156" i="25"/>
  <c r="AP49" i="25"/>
  <c r="AP171" i="25"/>
  <c r="AP80" i="25"/>
  <c r="AV80" i="25" s="1"/>
  <c r="AP143" i="25"/>
  <c r="AP191" i="25"/>
  <c r="AP67" i="25"/>
  <c r="AV67" i="25" s="1"/>
  <c r="AP145" i="25"/>
  <c r="AV145" i="25" s="1"/>
  <c r="AP29" i="25"/>
  <c r="AP107" i="25"/>
  <c r="AP206" i="25"/>
  <c r="AV206" i="25" s="1"/>
  <c r="AP231" i="25"/>
  <c r="AB87" i="25"/>
  <c r="AF87" i="25" s="1"/>
  <c r="AB9" i="25"/>
  <c r="AF9" i="25" s="1"/>
  <c r="AB58" i="25"/>
  <c r="AF58" i="25" s="1"/>
  <c r="AB136" i="25"/>
  <c r="AF136" i="25" s="1"/>
  <c r="AB175" i="25"/>
  <c r="AF175" i="25" s="1"/>
  <c r="AB20" i="25"/>
  <c r="AF20" i="25" s="1"/>
  <c r="AB220" i="25"/>
  <c r="AF220" i="25" s="1"/>
  <c r="AB240" i="25"/>
  <c r="AF240" i="25" s="1"/>
  <c r="AB235" i="25"/>
  <c r="AF235" i="25" s="1"/>
  <c r="AB48" i="25"/>
  <c r="AF48" i="25" s="1"/>
  <c r="AB170" i="25"/>
  <c r="AF170" i="25" s="1"/>
  <c r="AB130" i="25"/>
  <c r="AF130" i="25" s="1"/>
  <c r="AB27" i="25"/>
  <c r="AF27" i="25" s="1"/>
  <c r="AB21" i="25"/>
  <c r="AF21" i="25" s="1"/>
  <c r="AB163" i="25"/>
  <c r="AF163" i="25" s="1"/>
  <c r="AB234" i="25"/>
  <c r="AF234" i="25" s="1"/>
  <c r="AB4" i="25"/>
  <c r="AF4" i="25" s="1"/>
  <c r="AB106" i="25"/>
  <c r="AF106" i="25" s="1"/>
  <c r="AB178" i="25"/>
  <c r="AF178" i="25" s="1"/>
  <c r="AB209" i="25"/>
  <c r="AF209" i="25" s="1"/>
  <c r="AB89" i="25"/>
  <c r="AF89" i="25" s="1"/>
  <c r="AB85" i="25"/>
  <c r="AF85" i="25" s="1"/>
  <c r="AB173" i="25"/>
  <c r="AF173" i="25" s="1"/>
  <c r="AB98" i="25"/>
  <c r="AF98" i="25" s="1"/>
  <c r="AB5" i="25"/>
  <c r="AF5" i="25" s="1"/>
  <c r="AB160" i="25"/>
  <c r="AF160" i="25" s="1"/>
  <c r="AB50" i="25"/>
  <c r="AF50" i="25" s="1"/>
  <c r="AB28" i="25"/>
  <c r="AF28" i="25" s="1"/>
  <c r="AB216" i="25"/>
  <c r="AF216" i="25" s="1"/>
  <c r="AB165" i="25"/>
  <c r="AF165" i="25" s="1"/>
  <c r="AB115" i="25"/>
  <c r="AF115" i="25" s="1"/>
  <c r="AB182" i="25"/>
  <c r="AF182" i="25" s="1"/>
  <c r="AB166" i="25"/>
  <c r="AF166" i="25" s="1"/>
  <c r="AB168" i="25"/>
  <c r="AF168" i="25" s="1"/>
  <c r="AB201" i="25"/>
  <c r="AF201" i="25" s="1"/>
  <c r="AB78" i="25"/>
  <c r="AF78" i="25" s="1"/>
  <c r="AB84" i="25"/>
  <c r="AF84" i="25" s="1"/>
  <c r="AB156" i="25"/>
  <c r="AF156" i="25" s="1"/>
  <c r="AB19" i="25"/>
  <c r="AF19" i="25" s="1"/>
  <c r="AB190" i="25"/>
  <c r="AF190" i="25" s="1"/>
  <c r="AB116" i="25"/>
  <c r="AF116" i="25" s="1"/>
  <c r="AB196" i="25"/>
  <c r="AF196" i="25" s="1"/>
  <c r="AB56" i="25"/>
  <c r="AF56" i="25" s="1"/>
  <c r="AB88" i="25"/>
  <c r="AF88" i="25" s="1"/>
  <c r="AB174" i="25"/>
  <c r="AF174" i="25" s="1"/>
  <c r="AB123" i="25"/>
  <c r="AF123" i="25" s="1"/>
  <c r="AB43" i="25"/>
  <c r="AF43" i="25" s="1"/>
  <c r="AB11" i="25"/>
  <c r="AF11" i="25" s="1"/>
  <c r="AB221" i="25"/>
  <c r="AF221" i="25" s="1"/>
  <c r="AB176" i="25"/>
  <c r="AF176" i="25" s="1"/>
  <c r="AB153" i="25"/>
  <c r="AF153" i="25" s="1"/>
  <c r="AB199" i="25"/>
  <c r="AF199" i="25" s="1"/>
  <c r="AB53" i="25"/>
  <c r="AF53" i="25" s="1"/>
  <c r="AB194" i="25"/>
  <c r="AF194" i="25" s="1"/>
  <c r="AB197" i="25"/>
  <c r="AF197" i="25" s="1"/>
  <c r="AB26" i="25"/>
  <c r="AF26" i="25" s="1"/>
  <c r="AB157" i="25"/>
  <c r="AF157" i="25" s="1"/>
  <c r="AB183" i="25"/>
  <c r="AF183" i="25" s="1"/>
  <c r="AB94" i="25"/>
  <c r="AF94" i="25" s="1"/>
  <c r="AB96" i="25"/>
  <c r="AF96" i="25" s="1"/>
  <c r="AB95" i="25"/>
  <c r="AF95" i="25" s="1"/>
  <c r="AB203" i="25"/>
  <c r="AF203" i="25" s="1"/>
  <c r="AB72" i="25"/>
  <c r="AF72" i="25" s="1"/>
  <c r="AB227" i="25"/>
  <c r="AF227" i="25" s="1"/>
  <c r="AB67" i="25"/>
  <c r="AF67" i="25" s="1"/>
  <c r="AB161" i="25"/>
  <c r="AF161" i="25" s="1"/>
  <c r="AB230" i="25"/>
  <c r="AF230" i="25" s="1"/>
  <c r="AB54" i="25"/>
  <c r="AF54" i="25" s="1"/>
  <c r="AB65" i="25"/>
  <c r="AF65" i="25" s="1"/>
  <c r="AB92" i="25"/>
  <c r="AF92" i="25" s="1"/>
  <c r="AB139" i="25"/>
  <c r="AF139" i="25" s="1"/>
  <c r="AB149" i="25"/>
  <c r="AF149" i="25" s="1"/>
  <c r="AB64" i="25"/>
  <c r="AF64" i="25" s="1"/>
  <c r="AB109" i="25"/>
  <c r="AF109" i="25" s="1"/>
  <c r="AB188" i="25"/>
  <c r="AF188" i="25" s="1"/>
  <c r="AB210" i="25"/>
  <c r="AF210" i="25" s="1"/>
  <c r="AB112" i="25"/>
  <c r="AF112" i="25" s="1"/>
  <c r="AB114" i="25"/>
  <c r="AF114" i="25" s="1"/>
  <c r="AB62" i="25"/>
  <c r="AF62" i="25" s="1"/>
  <c r="AB187" i="25"/>
  <c r="AF187" i="25" s="1"/>
  <c r="AB46" i="25"/>
  <c r="AF46" i="25" s="1"/>
  <c r="AB200" i="25"/>
  <c r="AF200" i="25" s="1"/>
  <c r="AB211" i="25"/>
  <c r="AF211" i="25" s="1"/>
  <c r="AB52" i="25"/>
  <c r="AF52" i="25" s="1"/>
  <c r="AB17" i="25"/>
  <c r="AF17" i="25" s="1"/>
  <c r="AB80" i="25"/>
  <c r="AF80" i="25" s="1"/>
  <c r="AB25" i="25"/>
  <c r="AF25" i="25" s="1"/>
  <c r="AB124" i="25"/>
  <c r="AF124" i="25" s="1"/>
  <c r="AB134" i="25"/>
  <c r="AF134" i="25" s="1"/>
  <c r="AB31" i="25"/>
  <c r="AF31" i="25" s="1"/>
  <c r="AB12" i="25"/>
  <c r="AF12" i="25" s="1"/>
  <c r="AB91" i="25"/>
  <c r="AF91" i="25" s="1"/>
  <c r="AB179" i="25"/>
  <c r="AF179" i="25" s="1"/>
  <c r="AB213" i="25"/>
  <c r="AF213" i="25" s="1"/>
  <c r="AB69" i="25"/>
  <c r="AF69" i="25" s="1"/>
  <c r="AB233" i="25"/>
  <c r="AF233" i="25" s="1"/>
  <c r="AB70" i="25"/>
  <c r="AF70" i="25" s="1"/>
  <c r="AB55" i="25"/>
  <c r="AF55" i="25" s="1"/>
  <c r="AB198" i="25"/>
  <c r="AF198" i="25" s="1"/>
  <c r="AB108" i="25"/>
  <c r="AF108" i="25" s="1"/>
  <c r="AB75" i="25"/>
  <c r="AF75" i="25" s="1"/>
  <c r="AB126" i="25"/>
  <c r="AF126" i="25" s="1"/>
  <c r="AB177" i="25"/>
  <c r="AF177" i="25" s="1"/>
  <c r="AB90" i="25"/>
  <c r="AF90" i="25" s="1"/>
  <c r="AB232" i="25"/>
  <c r="AF232" i="25" s="1"/>
  <c r="AB81" i="25"/>
  <c r="AF81" i="25" s="1"/>
  <c r="AV138" i="25" l="1"/>
  <c r="AV104" i="25"/>
  <c r="AV5" i="25"/>
  <c r="AV221" i="25"/>
  <c r="AV34" i="25"/>
  <c r="AV135" i="25"/>
  <c r="AV71" i="25"/>
  <c r="AV117" i="25"/>
  <c r="AV144" i="25"/>
  <c r="AV188" i="25"/>
  <c r="AV211" i="25"/>
  <c r="AV220" i="25"/>
  <c r="AV49" i="25"/>
  <c r="AV26" i="25"/>
  <c r="AV213" i="25"/>
  <c r="AV195" i="25"/>
  <c r="AV237" i="25"/>
  <c r="AV76" i="25"/>
  <c r="AV159" i="25"/>
  <c r="AV197" i="25"/>
  <c r="AV59" i="25"/>
  <c r="AV124" i="25"/>
  <c r="AV109" i="25"/>
  <c r="AV87" i="25"/>
  <c r="AV178" i="25"/>
  <c r="AV199" i="25"/>
  <c r="AV113" i="25"/>
  <c r="AV226" i="25"/>
  <c r="AV227" i="25"/>
  <c r="AV230" i="25"/>
  <c r="AV210" i="25"/>
  <c r="AV61" i="25"/>
  <c r="AV86" i="25"/>
  <c r="AV119" i="25"/>
  <c r="AV112" i="25"/>
  <c r="AV81" i="25"/>
  <c r="AV238" i="25"/>
  <c r="AV143" i="25"/>
  <c r="AV92" i="25"/>
  <c r="AV243" i="25"/>
  <c r="AV139" i="25"/>
  <c r="AV154" i="25"/>
  <c r="AV130" i="25"/>
  <c r="AV108" i="25"/>
  <c r="AV190" i="25"/>
  <c r="AV166" i="25"/>
  <c r="AV18" i="25"/>
  <c r="AV64" i="25"/>
  <c r="AV234" i="25"/>
  <c r="AV244" i="25"/>
  <c r="AV51" i="25"/>
  <c r="AV91" i="25"/>
  <c r="AV180" i="25"/>
  <c r="AV7" i="25"/>
  <c r="AV223" i="25"/>
  <c r="AV22" i="25"/>
  <c r="AV173" i="25"/>
  <c r="AV133" i="25"/>
  <c r="AV99" i="25"/>
  <c r="AV157" i="25"/>
  <c r="AV125" i="25"/>
  <c r="AV196" i="25"/>
  <c r="AV177" i="25"/>
  <c r="AV201" i="25"/>
  <c r="AV44" i="25"/>
  <c r="AV152" i="25"/>
  <c r="AV121" i="25"/>
  <c r="AV74" i="25"/>
  <c r="AV182" i="25"/>
  <c r="AV175" i="25"/>
  <c r="AV224" i="25"/>
  <c r="AV187" i="25"/>
  <c r="AV107" i="25"/>
  <c r="AV116" i="25"/>
  <c r="AV62" i="25"/>
  <c r="AV149" i="25"/>
  <c r="AV186" i="25"/>
  <c r="AV21" i="25"/>
  <c r="AV216" i="25"/>
  <c r="AV184" i="25"/>
  <c r="AV98" i="25"/>
  <c r="AV233" i="25"/>
  <c r="AV15" i="25"/>
  <c r="AV27" i="25"/>
  <c r="AV170" i="25"/>
  <c r="AV105" i="25"/>
  <c r="AV50" i="25"/>
  <c r="AV65" i="25"/>
  <c r="AV158" i="25"/>
  <c r="AV176" i="25"/>
  <c r="AV82" i="25"/>
  <c r="AV52" i="25"/>
  <c r="AV42" i="25"/>
  <c r="AV19" i="25"/>
  <c r="AV200" i="25"/>
  <c r="AV30" i="25"/>
  <c r="AV203" i="25"/>
  <c r="AV147" i="25"/>
  <c r="AV89" i="25"/>
  <c r="AV29" i="25"/>
  <c r="AV205" i="25"/>
  <c r="AV110" i="25"/>
  <c r="AV58" i="25"/>
  <c r="AV232" i="25"/>
  <c r="AV142" i="25"/>
  <c r="AV39" i="25"/>
  <c r="AV60" i="25"/>
  <c r="AV231" i="25"/>
  <c r="AV222" i="25"/>
  <c r="AV174" i="25"/>
  <c r="AV43" i="25"/>
  <c r="AV4" i="25"/>
  <c r="AV189" i="25"/>
  <c r="AV16" i="25"/>
  <c r="AV132" i="25"/>
  <c r="AV78" i="25"/>
  <c r="AV70" i="25"/>
  <c r="AV229" i="25"/>
  <c r="AV131" i="25"/>
  <c r="AV155" i="25"/>
  <c r="AV208" i="25"/>
  <c r="AV218" i="25"/>
  <c r="AV146" i="25"/>
  <c r="AV185" i="25"/>
  <c r="AV94" i="25"/>
  <c r="AV140" i="25"/>
  <c r="AV126" i="25"/>
  <c r="AV35" i="25"/>
  <c r="AV118" i="25"/>
  <c r="AV137" i="25"/>
  <c r="AV172" i="25"/>
  <c r="AV207" i="25"/>
  <c r="AV134" i="25"/>
  <c r="AV23" i="25"/>
  <c r="AV202" i="25"/>
  <c r="AV167" i="25"/>
  <c r="AV14" i="25"/>
  <c r="AV6" i="25"/>
  <c r="AV56" i="25"/>
  <c r="AV93" i="25"/>
  <c r="AV12" i="25"/>
  <c r="AV54" i="25"/>
  <c r="AV183" i="25"/>
  <c r="AV97" i="25"/>
  <c r="AV66" i="25"/>
  <c r="AV75" i="25"/>
  <c r="AV235" i="25"/>
  <c r="AV228" i="25"/>
  <c r="AV150" i="25"/>
  <c r="AV88" i="25"/>
  <c r="AV156" i="25"/>
  <c r="AV10" i="25"/>
  <c r="AV24" i="25"/>
  <c r="AV136" i="25"/>
  <c r="AV72" i="25"/>
  <c r="AV3" i="25"/>
  <c r="AV37" i="25"/>
  <c r="AV163" i="25"/>
  <c r="AV151" i="25"/>
  <c r="AV90" i="25"/>
  <c r="AV171" i="25"/>
  <c r="AV192" i="25"/>
  <c r="AV32" i="25"/>
  <c r="AV68" i="25"/>
  <c r="AV13" i="25"/>
  <c r="AV63" i="25"/>
  <c r="AV181" i="25"/>
  <c r="AV101" i="25"/>
  <c r="AV236" i="25"/>
  <c r="AV164" i="25"/>
  <c r="AV8" i="25"/>
  <c r="AV38" i="25"/>
  <c r="AV194" i="25"/>
  <c r="AV33" i="25"/>
  <c r="AV84" i="25"/>
  <c r="AV191" i="25"/>
  <c r="AV96" i="25"/>
  <c r="AV17" i="25"/>
  <c r="AV215" i="25"/>
  <c r="AV55" i="25"/>
  <c r="AV168" i="25"/>
  <c r="AV31" i="25"/>
  <c r="AV160" i="25"/>
  <c r="AV225" i="25"/>
  <c r="AV100" i="25"/>
  <c r="AV45" i="25"/>
  <c r="AV123" i="25"/>
  <c r="AV46" i="25"/>
  <c r="AV57" i="25"/>
  <c r="AV198" i="25"/>
  <c r="AV73" i="25"/>
  <c r="AV79" i="25"/>
  <c r="AV11" i="25"/>
  <c r="AV217" i="25"/>
  <c r="AV69" i="25"/>
  <c r="AV20" i="25"/>
  <c r="AV209" i="25"/>
  <c r="AV47" i="25"/>
  <c r="AV239" i="25"/>
  <c r="AV193" i="25"/>
  <c r="AV162" i="25"/>
  <c r="AV77" i="25"/>
  <c r="AV219" i="25"/>
  <c r="AV153" i="25"/>
  <c r="AV128" i="25"/>
  <c r="AV41" i="25"/>
  <c r="AV115" i="25"/>
  <c r="AV103" i="25"/>
  <c r="AV161" i="25"/>
  <c r="AV48" i="25"/>
  <c r="AV179" i="25"/>
  <c r="AV53" i="25"/>
  <c r="AV9" i="25"/>
  <c r="AV114" i="25"/>
  <c r="AV28" i="25"/>
  <c r="AV129" i="25"/>
  <c r="AV25" i="25"/>
  <c r="AV40" i="25"/>
  <c r="AV83" i="25"/>
  <c r="H7" i="25" l="1"/>
  <c r="K7" i="25" s="1"/>
  <c r="L7" i="25" s="1"/>
  <c r="H20" i="25"/>
  <c r="K20" i="25" s="1"/>
  <c r="O20" i="25" s="1"/>
  <c r="P20" i="25" s="1"/>
  <c r="H21" i="25"/>
  <c r="K21" i="25" s="1"/>
  <c r="O21" i="25" s="1"/>
  <c r="P21" i="25" s="1"/>
  <c r="H22" i="25"/>
  <c r="K22" i="25" s="1"/>
  <c r="L22" i="25" s="1"/>
  <c r="H23" i="25"/>
  <c r="K23" i="25" s="1"/>
  <c r="L23" i="25" s="1"/>
  <c r="H8" i="25"/>
  <c r="K8" i="25" s="1"/>
  <c r="O8" i="25" s="1"/>
  <c r="P8" i="25" s="1"/>
  <c r="H9" i="25"/>
  <c r="K9" i="25" s="1"/>
  <c r="O9" i="25" s="1"/>
  <c r="P9" i="25" s="1"/>
  <c r="H10" i="25"/>
  <c r="H11" i="25"/>
  <c r="K11" i="25" s="1"/>
  <c r="H12" i="25"/>
  <c r="K12" i="25" s="1"/>
  <c r="H13" i="25"/>
  <c r="K13" i="25" s="1"/>
  <c r="L13" i="25" s="1"/>
  <c r="H14" i="25"/>
  <c r="H15" i="25"/>
  <c r="K15" i="25" s="1"/>
  <c r="O15" i="25" s="1"/>
  <c r="P15" i="25" s="1"/>
  <c r="H16" i="25"/>
  <c r="K16" i="25" s="1"/>
  <c r="O16" i="25" s="1"/>
  <c r="P16" i="25" s="1"/>
  <c r="Q16" i="25" s="1"/>
  <c r="R16" i="25" s="1"/>
  <c r="H17" i="25"/>
  <c r="K17" i="25" s="1"/>
  <c r="O17" i="25" s="1"/>
  <c r="P17" i="25" s="1"/>
  <c r="H18" i="25"/>
  <c r="K18" i="25" s="1"/>
  <c r="H19" i="25"/>
  <c r="K19" i="25" s="1"/>
  <c r="O19" i="25" s="1"/>
  <c r="P19" i="25" s="1"/>
  <c r="Q19" i="25" s="1"/>
  <c r="R19" i="25" s="1"/>
  <c r="K14" i="25"/>
  <c r="L14" i="25" s="1"/>
  <c r="K10" i="25"/>
  <c r="O10" i="25" s="1"/>
  <c r="O5" i="25"/>
  <c r="O18" i="25"/>
  <c r="P18" i="25" s="1"/>
  <c r="Q18" i="25" s="1"/>
  <c r="R18" i="25" s="1"/>
  <c r="L18" i="25"/>
  <c r="Q15" i="25"/>
  <c r="R15" i="25" s="1"/>
  <c r="L20" i="25" l="1"/>
  <c r="Q8" i="25"/>
  <c r="R8" i="25" s="1"/>
  <c r="L16" i="25"/>
  <c r="L8" i="25"/>
  <c r="L9" i="25"/>
  <c r="L21" i="25"/>
  <c r="Q9" i="25"/>
  <c r="R9" i="25" s="1"/>
  <c r="S16" i="25"/>
  <c r="B17" i="25" s="1"/>
  <c r="O7" i="25"/>
  <c r="P7" i="25" s="1"/>
  <c r="O11" i="25"/>
  <c r="P11" i="25" s="1"/>
  <c r="Q11" i="25" s="1"/>
  <c r="R11" i="25" s="1"/>
  <c r="L11" i="25"/>
  <c r="Q17" i="25"/>
  <c r="R17" i="25" s="1"/>
  <c r="L17" i="25"/>
  <c r="O23" i="25"/>
  <c r="P23" i="25" s="1"/>
  <c r="Q23" i="25" s="1"/>
  <c r="R23" i="25" s="1"/>
  <c r="L15" i="25"/>
  <c r="S15" i="25"/>
  <c r="B16" i="25" s="1"/>
  <c r="O22" i="25"/>
  <c r="P22" i="25" s="1"/>
  <c r="Q22" i="25" s="1"/>
  <c r="R22" i="25" s="1"/>
  <c r="O14" i="25"/>
  <c r="P14" i="25" s="1"/>
  <c r="P10" i="25"/>
  <c r="Q10" i="25" s="1"/>
  <c r="R10" i="25" s="1"/>
  <c r="L10" i="25"/>
  <c r="L19" i="25"/>
  <c r="O13" i="25"/>
  <c r="P13" i="25" s="1"/>
  <c r="L12" i="25"/>
  <c r="O12" i="25"/>
  <c r="Q20" i="25"/>
  <c r="R20" i="25" s="1"/>
  <c r="S20" i="25" s="1"/>
  <c r="D11" i="25" s="1"/>
  <c r="S18" i="25"/>
  <c r="D9" i="25" s="1"/>
  <c r="S19" i="25"/>
  <c r="D10" i="25" s="1"/>
  <c r="Q21" i="25"/>
  <c r="R21" i="25" s="1"/>
  <c r="S17" i="25" l="1"/>
  <c r="B18" i="25" s="1"/>
  <c r="S8" i="25"/>
  <c r="B9" i="25" s="1"/>
  <c r="S9" i="25"/>
  <c r="B10" i="25" s="1"/>
  <c r="Q7" i="25"/>
  <c r="R7" i="25" s="1"/>
  <c r="S11" i="25"/>
  <c r="B12" i="25" s="1"/>
  <c r="S10" i="25"/>
  <c r="B11" i="25" s="1"/>
  <c r="Q14" i="25"/>
  <c r="R14" i="25" s="1"/>
  <c r="Q13" i="25"/>
  <c r="R13" i="25" s="1"/>
  <c r="S22" i="25"/>
  <c r="D13" i="25" s="1"/>
  <c r="P12" i="25"/>
  <c r="S23" i="25"/>
  <c r="D14" i="25" s="1"/>
  <c r="D18" i="25" s="1"/>
  <c r="S21" i="25"/>
  <c r="D12" i="25" s="1"/>
  <c r="S7" i="25" l="1"/>
  <c r="Q12" i="25"/>
  <c r="R12" i="25" s="1"/>
  <c r="S14" i="25"/>
  <c r="B15" i="25" s="1"/>
  <c r="S13" i="25"/>
  <c r="B14" i="25" s="1"/>
  <c r="D16" i="25"/>
  <c r="D17" i="25"/>
  <c r="D15" i="25"/>
  <c r="S12" i="25" l="1"/>
  <c r="B13" i="25" s="1"/>
  <c r="D21" i="25" s="1"/>
  <c r="B21" i="25" l="1"/>
</calcChain>
</file>

<file path=xl/sharedStrings.xml><?xml version="1.0" encoding="utf-8"?>
<sst xmlns="http://schemas.openxmlformats.org/spreadsheetml/2006/main" count="1084" uniqueCount="581">
  <si>
    <t>本俸</t>
    <phoneticPr fontId="5" type="noConversion"/>
  </si>
  <si>
    <t>主管加給</t>
    <phoneticPr fontId="5" type="noConversion"/>
  </si>
  <si>
    <t>9本3520</t>
  </si>
  <si>
    <t>9本4535</t>
  </si>
  <si>
    <t>9本5550</t>
  </si>
  <si>
    <t>9功3630</t>
  </si>
  <si>
    <t>9功4650</t>
  </si>
  <si>
    <t>9功5670</t>
  </si>
  <si>
    <t>9功6690</t>
  </si>
  <si>
    <t>9功7710</t>
  </si>
  <si>
    <t>9本1主490</t>
  </si>
  <si>
    <t>9本2主505</t>
  </si>
  <si>
    <t>9本3主520</t>
  </si>
  <si>
    <t>9本4主535</t>
  </si>
  <si>
    <t>9本5主550</t>
  </si>
  <si>
    <t>9功1主590</t>
  </si>
  <si>
    <t>9功2主610</t>
  </si>
  <si>
    <t>9功3主630</t>
  </si>
  <si>
    <t>9功4主650</t>
  </si>
  <si>
    <t>9功5主670</t>
  </si>
  <si>
    <t>9功6主690</t>
  </si>
  <si>
    <t>9功7主710</t>
  </si>
  <si>
    <t>10本3630</t>
  </si>
  <si>
    <t>10本4650</t>
  </si>
  <si>
    <t>10本5670</t>
  </si>
  <si>
    <t>10功3730</t>
  </si>
  <si>
    <t>10功4750</t>
  </si>
  <si>
    <t>10本1主590</t>
  </si>
  <si>
    <t>10本2主610</t>
  </si>
  <si>
    <t>10本3主630</t>
  </si>
  <si>
    <t>10本4主650</t>
  </si>
  <si>
    <t>10本5主670</t>
  </si>
  <si>
    <t>10功1主690</t>
  </si>
  <si>
    <t>10功2主710</t>
  </si>
  <si>
    <t>10功3主730</t>
  </si>
  <si>
    <t>10功4主750</t>
  </si>
  <si>
    <t>10功5主780</t>
  </si>
  <si>
    <t>11本3650</t>
  </si>
  <si>
    <t>11本4670</t>
  </si>
  <si>
    <t>11本5690</t>
  </si>
  <si>
    <t>11功5790</t>
  </si>
  <si>
    <t>11本1主610</t>
  </si>
  <si>
    <t>11本2主630</t>
  </si>
  <si>
    <t>11本3主650</t>
  </si>
  <si>
    <t>11本4主670</t>
  </si>
  <si>
    <t>11本5主690</t>
  </si>
  <si>
    <t>11功1主710</t>
  </si>
  <si>
    <t>11功2主730</t>
  </si>
  <si>
    <t>11功3主750</t>
  </si>
  <si>
    <t>11功4主780</t>
  </si>
  <si>
    <t>11功5主790</t>
  </si>
  <si>
    <t>12本3690</t>
  </si>
  <si>
    <t>12本4710</t>
  </si>
  <si>
    <t>12本5730</t>
  </si>
  <si>
    <t>12本1主650</t>
  </si>
  <si>
    <t>12本2主670</t>
  </si>
  <si>
    <t>12本3主690</t>
  </si>
  <si>
    <t>12本4主710</t>
  </si>
  <si>
    <t>12本5主730</t>
  </si>
  <si>
    <t>12功1主750</t>
  </si>
  <si>
    <t>12功2主780</t>
  </si>
  <si>
    <t>12功3主790</t>
  </si>
  <si>
    <t>12功4主800</t>
  </si>
  <si>
    <t>13本3750</t>
  </si>
  <si>
    <t>13功3800</t>
  </si>
  <si>
    <t>職等俸級俸點</t>
    <phoneticPr fontId="5" type="noConversion"/>
  </si>
  <si>
    <t>5功10520</t>
  </si>
  <si>
    <t>1本3180</t>
  </si>
  <si>
    <t>1本4190</t>
  </si>
  <si>
    <t>1本5200</t>
  </si>
  <si>
    <t>1本6210</t>
  </si>
  <si>
    <t>1本7220</t>
  </si>
  <si>
    <t>1功3250</t>
  </si>
  <si>
    <t>1功4260</t>
  </si>
  <si>
    <t>1功5270</t>
  </si>
  <si>
    <t>1功6280</t>
  </si>
  <si>
    <t>2本3250</t>
  </si>
  <si>
    <t>2本4260</t>
  </si>
  <si>
    <t>2本5270</t>
  </si>
  <si>
    <t>2功3300</t>
  </si>
  <si>
    <t>2功4310</t>
  </si>
  <si>
    <t>2功5320</t>
  </si>
  <si>
    <t>2功6330</t>
  </si>
  <si>
    <t>3本3300</t>
  </si>
  <si>
    <t>3本4310</t>
  </si>
  <si>
    <t>3本5320</t>
  </si>
  <si>
    <t>3功3350</t>
  </si>
  <si>
    <t>3功4360</t>
  </si>
  <si>
    <t>3功5370</t>
  </si>
  <si>
    <t>3功8415</t>
  </si>
  <si>
    <t>4本3320</t>
  </si>
  <si>
    <t>4本4330</t>
  </si>
  <si>
    <t>4本5340</t>
  </si>
  <si>
    <t>4功3370</t>
  </si>
  <si>
    <t>4功6415</t>
  </si>
  <si>
    <t>4功7430</t>
  </si>
  <si>
    <t>4功8445</t>
  </si>
  <si>
    <t>5本1330</t>
  </si>
  <si>
    <t>5本2340</t>
  </si>
  <si>
    <t>5本3350</t>
  </si>
  <si>
    <t>5本4360</t>
  </si>
  <si>
    <t>5本5370</t>
  </si>
  <si>
    <t>5功1385</t>
  </si>
  <si>
    <t>5功2400</t>
  </si>
  <si>
    <t>5功3415</t>
  </si>
  <si>
    <t>5功4430</t>
  </si>
  <si>
    <t>5功5445</t>
  </si>
  <si>
    <t>5功6460</t>
  </si>
  <si>
    <t>5功7475</t>
  </si>
  <si>
    <t>5功8490</t>
  </si>
  <si>
    <t>5功9505</t>
  </si>
  <si>
    <t>6本1385</t>
  </si>
  <si>
    <t>6本2400</t>
  </si>
  <si>
    <t>6本3415</t>
  </si>
  <si>
    <t>6本4430</t>
  </si>
  <si>
    <t>6本5445</t>
  </si>
  <si>
    <t>6功1460</t>
  </si>
  <si>
    <t>6功2475</t>
  </si>
  <si>
    <t>6功3490</t>
  </si>
  <si>
    <t>6功4505</t>
  </si>
  <si>
    <t>6功5520</t>
  </si>
  <si>
    <t>6功6535</t>
  </si>
  <si>
    <t>7本1415</t>
  </si>
  <si>
    <t>7本2430</t>
  </si>
  <si>
    <t>7本3445</t>
  </si>
  <si>
    <t>7本4460</t>
  </si>
  <si>
    <t>7本5475</t>
  </si>
  <si>
    <t>7功1490</t>
  </si>
  <si>
    <t>7功2505</t>
  </si>
  <si>
    <t>7功3520</t>
  </si>
  <si>
    <t>7功4535</t>
  </si>
  <si>
    <t>7功5550</t>
  </si>
  <si>
    <t>7功6590</t>
  </si>
  <si>
    <t>8本1445</t>
  </si>
  <si>
    <t>8本2460</t>
  </si>
  <si>
    <t>8本3475</t>
  </si>
  <si>
    <t>8本4490</t>
  </si>
  <si>
    <t>8本5505</t>
  </si>
  <si>
    <t>8功1520</t>
  </si>
  <si>
    <t>8功2535</t>
  </si>
  <si>
    <t>8功3550</t>
  </si>
  <si>
    <t>8功4590</t>
  </si>
  <si>
    <t>8功5610</t>
  </si>
  <si>
    <t>8功6630</t>
  </si>
  <si>
    <t>11功3750</t>
  </si>
  <si>
    <t>1本1160</t>
  </si>
  <si>
    <t>1本2170</t>
  </si>
  <si>
    <t>1功1230</t>
  </si>
  <si>
    <t>1功2240</t>
  </si>
  <si>
    <t>2本1230</t>
  </si>
  <si>
    <t>2本2240</t>
  </si>
  <si>
    <t>2功1280</t>
  </si>
  <si>
    <t>2功2290</t>
  </si>
  <si>
    <t>3本1280</t>
  </si>
  <si>
    <t>3本2290</t>
  </si>
  <si>
    <t>3功1330</t>
  </si>
  <si>
    <t>3功2340</t>
  </si>
  <si>
    <t>3功6385</t>
  </si>
  <si>
    <t>3功7400</t>
  </si>
  <si>
    <t>4本1300</t>
  </si>
  <si>
    <t>4本2310</t>
  </si>
  <si>
    <t>4功1350</t>
  </si>
  <si>
    <t>4功2360</t>
  </si>
  <si>
    <t>4功4385</t>
  </si>
  <si>
    <t>4功5400</t>
  </si>
  <si>
    <t>9本1490</t>
  </si>
  <si>
    <t>9本2505</t>
  </si>
  <si>
    <t>9功1590</t>
  </si>
  <si>
    <t>9功2610</t>
  </si>
  <si>
    <t>10本1590</t>
  </si>
  <si>
    <t>10本2610</t>
  </si>
  <si>
    <t>10功1690</t>
  </si>
  <si>
    <t>10功2710</t>
  </si>
  <si>
    <t>10功5780</t>
  </si>
  <si>
    <t>11本1610</t>
  </si>
  <si>
    <t>11本2630</t>
  </si>
  <si>
    <t>11功1710</t>
  </si>
  <si>
    <t>11功2730</t>
  </si>
  <si>
    <t>11功4780</t>
  </si>
  <si>
    <t>12本1650</t>
  </si>
  <si>
    <t>12本2670</t>
  </si>
  <si>
    <t>12功1750</t>
  </si>
  <si>
    <t>12功2780</t>
  </si>
  <si>
    <t>12功3790</t>
  </si>
  <si>
    <t>12功4800</t>
  </si>
  <si>
    <t>13本1710</t>
  </si>
  <si>
    <t>13本2730</t>
  </si>
  <si>
    <t>13功1780</t>
  </si>
  <si>
    <t>13功2790</t>
  </si>
  <si>
    <t>14本1800</t>
  </si>
  <si>
    <t>專業加給</t>
    <phoneticPr fontId="5" type="noConversion"/>
  </si>
  <si>
    <t>舊制退休金</t>
    <phoneticPr fontId="5" type="noConversion"/>
  </si>
  <si>
    <t>新制退休金</t>
    <phoneticPr fontId="5" type="noConversion"/>
  </si>
  <si>
    <t>優存利息</t>
    <phoneticPr fontId="5" type="noConversion"/>
  </si>
  <si>
    <t>優存本金</t>
    <phoneticPr fontId="5" type="noConversion"/>
  </si>
  <si>
    <t>各官職等俸級試算</t>
    <phoneticPr fontId="5" type="noConversion"/>
  </si>
  <si>
    <t>俸給總額</t>
    <phoneticPr fontId="5" type="noConversion"/>
  </si>
  <si>
    <t>8功6主630</t>
  </si>
  <si>
    <t>5本4主360</t>
  </si>
  <si>
    <t>5本5主370</t>
  </si>
  <si>
    <t>5功1主385</t>
  </si>
  <si>
    <t>5功2主400</t>
  </si>
  <si>
    <t>5功3主415</t>
  </si>
  <si>
    <t>5功4主430</t>
  </si>
  <si>
    <t>5功5主445</t>
  </si>
  <si>
    <t>5功6主460</t>
  </si>
  <si>
    <t>5功7主475</t>
  </si>
  <si>
    <t>5功8主490</t>
  </si>
  <si>
    <t>5功9主505</t>
  </si>
  <si>
    <t>5功10主520</t>
  </si>
  <si>
    <t>5本1主330</t>
  </si>
  <si>
    <t>5本2主340</t>
  </si>
  <si>
    <t>5本3主350</t>
  </si>
  <si>
    <t>6本1主385</t>
  </si>
  <si>
    <t>6本2主400</t>
  </si>
  <si>
    <t>6本3主415</t>
  </si>
  <si>
    <t>6本4主430</t>
  </si>
  <si>
    <t>6本5主445</t>
  </si>
  <si>
    <t>6功1主460</t>
  </si>
  <si>
    <t>6功2主475</t>
  </si>
  <si>
    <t>6功3主490</t>
  </si>
  <si>
    <t>6功4主505</t>
  </si>
  <si>
    <t>6功5主520</t>
  </si>
  <si>
    <t>6功6主535</t>
  </si>
  <si>
    <t>7本1主415</t>
  </si>
  <si>
    <t>7本2主430</t>
  </si>
  <si>
    <t>7本3主445</t>
  </si>
  <si>
    <t>7本4主460</t>
  </si>
  <si>
    <t>7本5主475</t>
  </si>
  <si>
    <t>7功1主490</t>
  </si>
  <si>
    <t>7功2主505</t>
  </si>
  <si>
    <t>7功3主520</t>
  </si>
  <si>
    <t>7功4主535</t>
  </si>
  <si>
    <t>7功5主550</t>
  </si>
  <si>
    <t>7功6主590</t>
  </si>
  <si>
    <t>8本1主445</t>
  </si>
  <si>
    <t>8本2主460</t>
  </si>
  <si>
    <t>8本3主475</t>
  </si>
  <si>
    <t>8本4主490</t>
  </si>
  <si>
    <t>8本5主505</t>
  </si>
  <si>
    <t>8功1主520</t>
  </si>
  <si>
    <t>8功2主535</t>
  </si>
  <si>
    <t>8功3主550</t>
  </si>
  <si>
    <t>8功4主590</t>
  </si>
  <si>
    <t>8功5主610</t>
  </si>
  <si>
    <t>13本1主710</t>
  </si>
  <si>
    <t>13本2主730</t>
  </si>
  <si>
    <t>13本3主750</t>
  </si>
  <si>
    <t>13功1主780</t>
  </si>
  <si>
    <t>13功2主790</t>
  </si>
  <si>
    <t>13功3主800</t>
  </si>
  <si>
    <t>14本1主800</t>
  </si>
  <si>
    <t>職等</t>
    <phoneticPr fontId="5" type="noConversion"/>
  </si>
  <si>
    <t>月補償金</t>
    <phoneticPr fontId="5" type="noConversion"/>
  </si>
  <si>
    <t>退休生效日</t>
    <phoneticPr fontId="5" type="noConversion"/>
  </si>
  <si>
    <t>舊制年</t>
    <phoneticPr fontId="5" type="noConversion"/>
  </si>
  <si>
    <t>舊制月</t>
    <phoneticPr fontId="5" type="noConversion"/>
  </si>
  <si>
    <t>新制年</t>
    <phoneticPr fontId="5" type="noConversion"/>
  </si>
  <si>
    <t>新制月</t>
    <phoneticPr fontId="5" type="noConversion"/>
  </si>
  <si>
    <t>公保年</t>
    <phoneticPr fontId="5" type="noConversion"/>
  </si>
  <si>
    <t>補償金年</t>
    <phoneticPr fontId="5" type="noConversion"/>
  </si>
  <si>
    <t>職等俸級</t>
    <phoneticPr fontId="5" type="noConversion"/>
  </si>
  <si>
    <t>第15年</t>
  </si>
  <si>
    <t>第14年</t>
  </si>
  <si>
    <t>第13年</t>
  </si>
  <si>
    <t>第12年</t>
  </si>
  <si>
    <t>第11年</t>
  </si>
  <si>
    <t>第10年</t>
  </si>
  <si>
    <t>第9年</t>
  </si>
  <si>
    <t>第8年</t>
  </si>
  <si>
    <t>第7年</t>
  </si>
  <si>
    <t>第6年</t>
  </si>
  <si>
    <t>第5年</t>
  </si>
  <si>
    <t>第4年</t>
  </si>
  <si>
    <t>P12204</t>
    <phoneticPr fontId="5" type="noConversion"/>
  </si>
  <si>
    <t>P12204主</t>
    <phoneticPr fontId="5" type="noConversion"/>
  </si>
  <si>
    <t>P01101</t>
    <phoneticPr fontId="5" type="noConversion"/>
  </si>
  <si>
    <t>P11102</t>
  </si>
  <si>
    <t>P01103</t>
  </si>
  <si>
    <t>P11104</t>
  </si>
  <si>
    <t>P01102</t>
  </si>
  <si>
    <t>P01104</t>
  </si>
  <si>
    <t>P01105</t>
  </si>
  <si>
    <t>P01106</t>
  </si>
  <si>
    <t>P01107</t>
  </si>
  <si>
    <t>P01201</t>
    <phoneticPr fontId="5" type="noConversion"/>
  </si>
  <si>
    <t>P02202</t>
  </si>
  <si>
    <t>P01202</t>
  </si>
  <si>
    <t>P01203</t>
  </si>
  <si>
    <t>P01204</t>
  </si>
  <si>
    <t>P01205</t>
  </si>
  <si>
    <t>P01206</t>
  </si>
  <si>
    <t>P02101</t>
    <phoneticPr fontId="5" type="noConversion"/>
  </si>
  <si>
    <t>P02102</t>
  </si>
  <si>
    <t>P02103</t>
  </si>
  <si>
    <t>P02104</t>
  </si>
  <si>
    <t>P02105</t>
  </si>
  <si>
    <t>P02201</t>
    <phoneticPr fontId="5" type="noConversion"/>
  </si>
  <si>
    <t>P02203</t>
  </si>
  <si>
    <t>P02204</t>
  </si>
  <si>
    <t>P02205</t>
  </si>
  <si>
    <t>P02206</t>
  </si>
  <si>
    <t>P03101</t>
    <phoneticPr fontId="5" type="noConversion"/>
  </si>
  <si>
    <t>P03102</t>
  </si>
  <si>
    <t>P03103</t>
  </si>
  <si>
    <t>P03104</t>
  </si>
  <si>
    <t>P03105</t>
  </si>
  <si>
    <t>P03201</t>
    <phoneticPr fontId="5" type="noConversion"/>
  </si>
  <si>
    <t>P03202</t>
  </si>
  <si>
    <t>P03203</t>
  </si>
  <si>
    <t>P03204</t>
  </si>
  <si>
    <t>P03205</t>
  </si>
  <si>
    <t>P03206</t>
  </si>
  <si>
    <t>P03207</t>
  </si>
  <si>
    <t>P03208</t>
  </si>
  <si>
    <t>P04101</t>
    <phoneticPr fontId="5" type="noConversion"/>
  </si>
  <si>
    <t>P04102</t>
  </si>
  <si>
    <t>P04103</t>
  </si>
  <si>
    <t>P04104</t>
  </si>
  <si>
    <t>P04105</t>
  </si>
  <si>
    <t>P04201</t>
    <phoneticPr fontId="5" type="noConversion"/>
  </si>
  <si>
    <t>P04202</t>
  </si>
  <si>
    <t>P04203</t>
  </si>
  <si>
    <t>P04204</t>
  </si>
  <si>
    <t>P04205</t>
  </si>
  <si>
    <t>P04206</t>
  </si>
  <si>
    <t>P04207</t>
  </si>
  <si>
    <t>P04208</t>
  </si>
  <si>
    <t>P05101</t>
    <phoneticPr fontId="5" type="noConversion"/>
  </si>
  <si>
    <t>P05102</t>
  </si>
  <si>
    <t>P05103</t>
  </si>
  <si>
    <t>P05104</t>
  </si>
  <si>
    <t>P05105</t>
  </si>
  <si>
    <t>P05201</t>
    <phoneticPr fontId="5" type="noConversion"/>
  </si>
  <si>
    <t>P05202</t>
  </si>
  <si>
    <t>P05203</t>
  </si>
  <si>
    <t>P05204</t>
  </si>
  <si>
    <t>P05205</t>
  </si>
  <si>
    <t>P05206</t>
  </si>
  <si>
    <t>P05207</t>
  </si>
  <si>
    <t>P05208</t>
  </si>
  <si>
    <t>P05209</t>
  </si>
  <si>
    <t>P05210</t>
  </si>
  <si>
    <t>P06101</t>
    <phoneticPr fontId="5" type="noConversion"/>
  </si>
  <si>
    <t>P06105</t>
  </si>
  <si>
    <t>P06102</t>
  </si>
  <si>
    <t>P06103</t>
  </si>
  <si>
    <t>P06104</t>
  </si>
  <si>
    <t>P06201</t>
    <phoneticPr fontId="5" type="noConversion"/>
  </si>
  <si>
    <t>P06202</t>
  </si>
  <si>
    <t>P06203</t>
  </si>
  <si>
    <t>P06204</t>
  </si>
  <si>
    <t>P06205</t>
  </si>
  <si>
    <t>P06206</t>
  </si>
  <si>
    <t>P07101</t>
    <phoneticPr fontId="5" type="noConversion"/>
  </si>
  <si>
    <t>P07102</t>
  </si>
  <si>
    <t>P07103</t>
  </si>
  <si>
    <t>P07104</t>
  </si>
  <si>
    <t>P07105</t>
  </si>
  <si>
    <t>P07201</t>
    <phoneticPr fontId="5" type="noConversion"/>
  </si>
  <si>
    <t>P07202</t>
  </si>
  <si>
    <t>P07203</t>
  </si>
  <si>
    <t>P07204</t>
  </si>
  <si>
    <t>P07205</t>
  </si>
  <si>
    <t>P07206</t>
  </si>
  <si>
    <t>P08101</t>
    <phoneticPr fontId="5" type="noConversion"/>
  </si>
  <si>
    <t>P08102</t>
  </si>
  <si>
    <t>P08103</t>
  </si>
  <si>
    <t>P08104</t>
  </si>
  <si>
    <t>P08105</t>
  </si>
  <si>
    <t>P08201</t>
    <phoneticPr fontId="5" type="noConversion"/>
  </si>
  <si>
    <t>P08202</t>
  </si>
  <si>
    <t>P08203</t>
  </si>
  <si>
    <t>P08204</t>
  </si>
  <si>
    <t>P08205</t>
  </si>
  <si>
    <t>P08206</t>
  </si>
  <si>
    <t>P09101</t>
    <phoneticPr fontId="5" type="noConversion"/>
  </si>
  <si>
    <t>P09102</t>
  </si>
  <si>
    <t>P09103</t>
  </si>
  <si>
    <t>P09104</t>
  </si>
  <si>
    <t>P09105</t>
  </si>
  <si>
    <t>P09201</t>
    <phoneticPr fontId="5" type="noConversion"/>
  </si>
  <si>
    <t>P09202</t>
  </si>
  <si>
    <t>P09203</t>
  </si>
  <si>
    <t>P09204</t>
  </si>
  <si>
    <t>P09205</t>
  </si>
  <si>
    <t>P09206</t>
  </si>
  <si>
    <t>P09207</t>
  </si>
  <si>
    <t>P10101</t>
    <phoneticPr fontId="5" type="noConversion"/>
  </si>
  <si>
    <t>P10102</t>
  </si>
  <si>
    <t>P10103</t>
  </si>
  <si>
    <t>P10104</t>
  </si>
  <si>
    <t>P10105</t>
  </si>
  <si>
    <t>P10201</t>
    <phoneticPr fontId="5" type="noConversion"/>
  </si>
  <si>
    <t>P10202</t>
  </si>
  <si>
    <t>P10203</t>
  </si>
  <si>
    <t>P10204</t>
  </si>
  <si>
    <t>P10205</t>
  </si>
  <si>
    <t>P11101</t>
    <phoneticPr fontId="5" type="noConversion"/>
  </si>
  <si>
    <t>P11103</t>
  </si>
  <si>
    <t>P11105</t>
  </si>
  <si>
    <t>P11201</t>
    <phoneticPr fontId="5" type="noConversion"/>
  </si>
  <si>
    <t>P11202</t>
  </si>
  <si>
    <t>P11203</t>
  </si>
  <si>
    <t>P11204</t>
  </si>
  <si>
    <t>P11205</t>
  </si>
  <si>
    <t>P12101</t>
    <phoneticPr fontId="5" type="noConversion"/>
  </si>
  <si>
    <t>P12102</t>
  </si>
  <si>
    <t>P12103</t>
  </si>
  <si>
    <t>P12104</t>
  </si>
  <si>
    <t>P12105</t>
  </si>
  <si>
    <t>P12201</t>
    <phoneticPr fontId="5" type="noConversion"/>
  </si>
  <si>
    <t>P12202</t>
  </si>
  <si>
    <t>P12203</t>
  </si>
  <si>
    <t>P13101</t>
    <phoneticPr fontId="5" type="noConversion"/>
  </si>
  <si>
    <t>P13102</t>
  </si>
  <si>
    <t>P13103</t>
  </si>
  <si>
    <t>P13201</t>
    <phoneticPr fontId="5" type="noConversion"/>
  </si>
  <si>
    <t>P13202</t>
  </si>
  <si>
    <t>P13203</t>
  </si>
  <si>
    <t>P14101</t>
    <phoneticPr fontId="5" type="noConversion"/>
  </si>
  <si>
    <t>P05101主</t>
    <phoneticPr fontId="5" type="noConversion"/>
  </si>
  <si>
    <t>P05102主</t>
  </si>
  <si>
    <t>P05103主</t>
  </si>
  <si>
    <t>P05104主</t>
  </si>
  <si>
    <t>P05105主</t>
  </si>
  <si>
    <t>P05201主</t>
    <phoneticPr fontId="5" type="noConversion"/>
  </si>
  <si>
    <t>P05202主</t>
  </si>
  <si>
    <t>P05203主</t>
  </si>
  <si>
    <t>P05204主</t>
  </si>
  <si>
    <t>P05205主</t>
  </si>
  <si>
    <t>P05206主</t>
  </si>
  <si>
    <t>P05207主</t>
  </si>
  <si>
    <t>P05208主</t>
  </si>
  <si>
    <t>P05209主</t>
  </si>
  <si>
    <t>P05210主</t>
  </si>
  <si>
    <t>P06101主</t>
    <phoneticPr fontId="5" type="noConversion"/>
  </si>
  <si>
    <t>P06102主</t>
  </si>
  <si>
    <t>P06103主</t>
  </si>
  <si>
    <t>P06104主</t>
  </si>
  <si>
    <t>P06105主</t>
  </si>
  <si>
    <t>P06201主</t>
    <phoneticPr fontId="5" type="noConversion"/>
  </si>
  <si>
    <t>P06202主</t>
  </si>
  <si>
    <t>P06203主</t>
  </si>
  <si>
    <t>P06204主</t>
  </si>
  <si>
    <t>P06205主</t>
  </si>
  <si>
    <t>P06206主</t>
  </si>
  <si>
    <t>P07101主</t>
    <phoneticPr fontId="5" type="noConversion"/>
  </si>
  <si>
    <t>P07102主</t>
  </si>
  <si>
    <t>P07103主</t>
  </si>
  <si>
    <t>P07104主</t>
  </si>
  <si>
    <t>P07105主</t>
  </si>
  <si>
    <t>P07201主</t>
    <phoneticPr fontId="5" type="noConversion"/>
  </si>
  <si>
    <t>P07202主</t>
  </si>
  <si>
    <t>P07203主</t>
  </si>
  <si>
    <t>P07204主</t>
  </si>
  <si>
    <t>P07205主</t>
  </si>
  <si>
    <t>P07206主</t>
  </si>
  <si>
    <t>P08101主</t>
    <phoneticPr fontId="5" type="noConversion"/>
  </si>
  <si>
    <t>P08102主</t>
  </si>
  <si>
    <t>P08103主</t>
  </si>
  <si>
    <t>P08104主</t>
  </si>
  <si>
    <t>P08105主</t>
  </si>
  <si>
    <t>P08201主</t>
    <phoneticPr fontId="5" type="noConversion"/>
  </si>
  <si>
    <t>P08202主</t>
  </si>
  <si>
    <t>P08203主</t>
  </si>
  <si>
    <t>P08204主</t>
  </si>
  <si>
    <t>P08205主</t>
  </si>
  <si>
    <t>P08206主</t>
  </si>
  <si>
    <t>P09101主</t>
    <phoneticPr fontId="5" type="noConversion"/>
  </si>
  <si>
    <t>P09102主</t>
  </si>
  <si>
    <t>P09103主</t>
  </si>
  <si>
    <t>P09104主</t>
  </si>
  <si>
    <t>P09105主</t>
  </si>
  <si>
    <t>P09201主</t>
    <phoneticPr fontId="5" type="noConversion"/>
  </si>
  <si>
    <t>P09202主</t>
  </si>
  <si>
    <t>P09203主</t>
  </si>
  <si>
    <t>P09204主</t>
  </si>
  <si>
    <t>P09205主</t>
  </si>
  <si>
    <t>P09206主</t>
  </si>
  <si>
    <t>P09207主</t>
  </si>
  <si>
    <t>P10101主</t>
    <phoneticPr fontId="5" type="noConversion"/>
  </si>
  <si>
    <t>P10102主</t>
  </si>
  <si>
    <t>P10103主</t>
  </si>
  <si>
    <t>P10104主</t>
  </si>
  <si>
    <t>P10105主</t>
  </si>
  <si>
    <t>P10201主</t>
    <phoneticPr fontId="5" type="noConversion"/>
  </si>
  <si>
    <t>P10202主</t>
  </si>
  <si>
    <t>P10203主</t>
  </si>
  <si>
    <t>P10204主</t>
  </si>
  <si>
    <t>P10205主</t>
  </si>
  <si>
    <t>P11101主</t>
    <phoneticPr fontId="5" type="noConversion"/>
  </si>
  <si>
    <t>P11102主</t>
  </si>
  <si>
    <t>P11103主</t>
  </si>
  <si>
    <t>P11104主</t>
  </si>
  <si>
    <t>P11105主</t>
  </si>
  <si>
    <t>P11201主</t>
    <phoneticPr fontId="5" type="noConversion"/>
  </si>
  <si>
    <t>P11202主</t>
  </si>
  <si>
    <t>P11203主</t>
  </si>
  <si>
    <t>P11204主</t>
  </si>
  <si>
    <t>P11205主</t>
  </si>
  <si>
    <t>P12101主</t>
    <phoneticPr fontId="5" type="noConversion"/>
  </si>
  <si>
    <t>P12102主</t>
  </si>
  <si>
    <t>P12103主</t>
  </si>
  <si>
    <t>P12104主</t>
  </si>
  <si>
    <t>P12105主</t>
  </si>
  <si>
    <t>P12201主</t>
    <phoneticPr fontId="5" type="noConversion"/>
  </si>
  <si>
    <t>P12202主</t>
  </si>
  <si>
    <t>P12203主</t>
  </si>
  <si>
    <t>P13101主</t>
    <phoneticPr fontId="5" type="noConversion"/>
  </si>
  <si>
    <t>P13102主</t>
  </si>
  <si>
    <t>P13103主</t>
  </si>
  <si>
    <t>P13201主</t>
    <phoneticPr fontId="5" type="noConversion"/>
  </si>
  <si>
    <t>P13202主</t>
  </si>
  <si>
    <t>P13203主</t>
  </si>
  <si>
    <t>P14101主</t>
    <phoneticPr fontId="5" type="noConversion"/>
  </si>
  <si>
    <t>退休逐年降低優存利率表</t>
    <phoneticPr fontId="5" type="noConversion"/>
  </si>
  <si>
    <t>所得替代率</t>
    <phoneticPr fontId="5" type="noConversion"/>
  </si>
  <si>
    <t>年資</t>
    <phoneticPr fontId="5" type="noConversion"/>
  </si>
  <si>
    <t>替代率</t>
    <phoneticPr fontId="5" type="noConversion"/>
  </si>
  <si>
    <t>已退年</t>
    <phoneticPr fontId="5" type="noConversion"/>
  </si>
  <si>
    <t>利率</t>
    <phoneticPr fontId="5" type="noConversion"/>
  </si>
  <si>
    <t>第2年</t>
    <phoneticPr fontId="5" type="noConversion"/>
  </si>
  <si>
    <t>第3年</t>
    <phoneticPr fontId="5" type="noConversion"/>
  </si>
  <si>
    <t>第16年</t>
  </si>
  <si>
    <t>退休年</t>
    <phoneticPr fontId="5" type="noConversion"/>
  </si>
  <si>
    <t>審定舊制年資</t>
    <phoneticPr fontId="5" type="noConversion"/>
  </si>
  <si>
    <t>審定新制年資</t>
    <phoneticPr fontId="5" type="noConversion"/>
  </si>
  <si>
    <t>月補償金</t>
    <phoneticPr fontId="5" type="noConversion"/>
  </si>
  <si>
    <t>月退休所得</t>
    <phoneticPr fontId="5" type="noConversion"/>
  </si>
  <si>
    <t>第1年</t>
    <phoneticPr fontId="5" type="noConversion"/>
  </si>
  <si>
    <t>退休生效日</t>
    <phoneticPr fontId="5" type="noConversion"/>
  </si>
  <si>
    <t>舊計算切分點</t>
    <phoneticPr fontId="5" type="noConversion"/>
  </si>
  <si>
    <t>舊制年(100)</t>
  </si>
  <si>
    <t>新制月(100)</t>
  </si>
  <si>
    <t>退休年(100)</t>
  </si>
  <si>
    <t>退休月(100)</t>
  </si>
  <si>
    <t>舊制年(10004)</t>
    <phoneticPr fontId="5" type="noConversion"/>
  </si>
  <si>
    <t>舊制月(10004)</t>
    <phoneticPr fontId="5" type="noConversion"/>
  </si>
  <si>
    <t>新制年(10004)</t>
    <phoneticPr fontId="5" type="noConversion"/>
  </si>
  <si>
    <t>新制月(10004)</t>
    <phoneticPr fontId="5" type="noConversion"/>
  </si>
  <si>
    <t>退休年(10004)</t>
    <phoneticPr fontId="5" type="noConversion"/>
  </si>
  <si>
    <t>退休月(10004)</t>
    <phoneticPr fontId="5" type="noConversion"/>
  </si>
  <si>
    <t>舊制月(100)</t>
  </si>
  <si>
    <t>新制年(100)</t>
  </si>
  <si>
    <t>新舊退休金</t>
    <phoneticPr fontId="5" type="noConversion"/>
  </si>
  <si>
    <t>改後退休金</t>
    <phoneticPr fontId="5" type="noConversion"/>
  </si>
  <si>
    <t>第17年</t>
  </si>
  <si>
    <t>第18年</t>
  </si>
  <si>
    <t>第19年</t>
  </si>
  <si>
    <t>第20年</t>
  </si>
  <si>
    <t>退休審定基本資料：</t>
    <phoneticPr fontId="5" type="noConversion"/>
  </si>
  <si>
    <t>您可支領的月退休所得各年明細如下：</t>
    <phoneticPr fontId="5" type="noConversion"/>
  </si>
  <si>
    <t>您在方案實施後16年及20年間平均月退休所得如下：</t>
    <phoneticPr fontId="5" type="noConversion"/>
  </si>
  <si>
    <t>20年平均</t>
    <phoneticPr fontId="5" type="noConversion"/>
  </si>
  <si>
    <t>16年平均</t>
    <phoneticPr fontId="5" type="noConversion"/>
  </si>
  <si>
    <t>填寫說明：（法令部分請參閱下方的說明）</t>
    <phoneticPr fontId="5" type="noConversion"/>
  </si>
  <si>
    <r>
      <t>注意：本試算系統目前只適用於「</t>
    </r>
    <r>
      <rPr>
        <b/>
        <sz val="14"/>
        <color rgb="FFFF0000"/>
        <rFont val="標楷體"/>
        <family val="4"/>
        <charset val="136"/>
      </rPr>
      <t>改革方案實施前已退休生效</t>
    </r>
    <r>
      <rPr>
        <b/>
        <sz val="14"/>
        <rFont val="標楷體"/>
        <family val="4"/>
        <charset val="136"/>
      </rPr>
      <t>」且「</t>
    </r>
    <r>
      <rPr>
        <b/>
        <sz val="14"/>
        <color rgb="FFFF0000"/>
        <rFont val="標楷體"/>
        <family val="4"/>
        <charset val="136"/>
      </rPr>
      <t>支領月退休金</t>
    </r>
    <r>
      <rPr>
        <b/>
        <sz val="14"/>
        <rFont val="標楷體"/>
        <family val="4"/>
        <charset val="136"/>
      </rPr>
      <t>」人員（兼領月退休金人員及支領一次退休金人員不適用）!</t>
    </r>
    <phoneticPr fontId="5" type="noConversion"/>
  </si>
  <si>
    <t>應扣金額</t>
    <phoneticPr fontId="5" type="noConversion"/>
  </si>
  <si>
    <t>現替率</t>
    <phoneticPr fontId="5" type="noConversion"/>
  </si>
  <si>
    <t>新替率</t>
    <phoneticPr fontId="5" type="noConversion"/>
  </si>
  <si>
    <t>上限金額</t>
    <phoneticPr fontId="5" type="noConversion"/>
  </si>
  <si>
    <t>改後月退</t>
    <phoneticPr fontId="5" type="noConversion"/>
  </si>
  <si>
    <t>剩餘優息</t>
    <phoneticPr fontId="5" type="noConversion"/>
  </si>
  <si>
    <t>回補優息</t>
    <phoneticPr fontId="5" type="noConversion"/>
  </si>
  <si>
    <t>教育人員退休所得速算電子機 1 號-V1</t>
    <phoneticPr fontId="5" type="noConversion"/>
  </si>
  <si>
    <t>五、月補償金如審定為5.5%，請逕自輸入5.5，其餘類推。</t>
    <phoneticPr fontId="5" type="noConversion"/>
  </si>
  <si>
    <t>審定薪額</t>
    <phoneticPr fontId="5" type="noConversion"/>
  </si>
  <si>
    <t>一、請您依照退休審定函所載，在基本資料區內填入相關資料。</t>
    <phoneticPr fontId="5" type="noConversion"/>
  </si>
  <si>
    <t>二、退休生效日請以民國紀元輸入七碼，例：民國92年1月1日，請輸入0920101。</t>
    <phoneticPr fontId="5" type="noConversion"/>
  </si>
  <si>
    <t>三、審定年資如為25年3個月，請輸入2503；15年0個月，請輸入1500；
    7個月則為0007，其餘類推。</t>
    <phoneticPr fontId="5" type="noConversion"/>
  </si>
  <si>
    <t>四、審定薪額係以105年待遇為基準。例如：退休核定函審定625薪點退休，
    即填列薪額47080元；退休核定函審定770薪點退休，即填列薪額53075元。</t>
    <phoneticPr fontId="5" type="noConversion"/>
  </si>
  <si>
    <r>
      <t>六、本試算系統是依據國家年金改革委員會公布之初步方案設計，並非立法
    通過之版本。</t>
    </r>
    <r>
      <rPr>
        <b/>
        <sz val="14"/>
        <color rgb="FFFF0000"/>
        <rFont val="標楷體"/>
        <family val="4"/>
        <charset val="136"/>
      </rPr>
      <t>試算結果僅係服務性質並供參考</t>
    </r>
    <r>
      <rPr>
        <sz val="12"/>
        <rFont val="標楷體"/>
        <family val="4"/>
        <charset val="136"/>
      </rPr>
      <t>，實際仍應以主管機關
    依最後確定方案審定結果為準。</t>
    </r>
    <phoneticPr fontId="5" type="noConversion"/>
  </si>
  <si>
    <t>國家年金改革委員會公布之初步方案
（方案實施前已退休生效且支領月退休金人員適用）：</t>
    <phoneticPr fontId="5" type="noConversion"/>
  </si>
  <si>
    <t>一、採「調降優惠存款利率」併「調降退休所得替代率」，同時調降退休所得。</t>
    <phoneticPr fontId="5" type="noConversion"/>
  </si>
  <si>
    <t>二、優惠存款利率調降方式：第1、2年優存利率降至9%；第3、4年降至6%；
    第5、6年降至3%；第7年降至0%（第7年本金可全數領回）。</t>
    <phoneticPr fontId="5" type="noConversion"/>
  </si>
  <si>
    <t>三、退休所得替代率調降方式：年資35年人員第1年降至本(年功)俸2倍之75%，
    此後每年降1%，降至第16年為本(年功)俸2倍之60%為止。
   （上述退休所得比率上限，任職年資每減1年，減少1.5%）</t>
    <phoneticPr fontId="5" type="noConversion"/>
  </si>
  <si>
    <t>四、月退休總所得低於最低保障金額(25,000元或32,160元)者，維持原所得；
    超過最低保障金額者，按前述方案調降至最低保障金額止。</t>
    <phoneticPr fontId="5" type="noConversion"/>
  </si>
  <si>
    <t>1000201</t>
    <phoneticPr fontId="5" type="noConversion"/>
  </si>
  <si>
    <t>1006</t>
    <phoneticPr fontId="5" type="noConversion"/>
  </si>
  <si>
    <t>1900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</si>
</sst>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#,##0_ "/>
    <numFmt numFmtId="178" formatCode="0.0000%"/>
  </numFmts>
  <fonts count="19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1"/>
      <charset val="136"/>
    </font>
    <font>
      <u/>
      <sz val="12"/>
      <color theme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color rgb="FF00B050"/>
      <name val="標楷體"/>
      <family val="4"/>
      <charset val="136"/>
    </font>
    <font>
      <sz val="12"/>
      <color theme="0"/>
      <name val="新細明體"/>
      <family val="1"/>
      <charset val="136"/>
    </font>
    <font>
      <sz val="12"/>
      <color theme="0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9" tint="0.39994506668294322"/>
      </right>
      <top/>
      <bottom style="thin">
        <color auto="1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 style="thin">
        <color theme="6" tint="0.59996337778862885"/>
      </right>
      <top style="thick">
        <color theme="9"/>
      </top>
      <bottom/>
      <diagonal/>
    </border>
    <border>
      <left style="thin">
        <color theme="6" tint="0.59996337778862885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9"/>
      </right>
      <top/>
      <bottom style="thin">
        <color auto="1"/>
      </bottom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 style="thin">
        <color theme="9" tint="0.39994506668294322"/>
      </top>
      <bottom style="thin">
        <color auto="1"/>
      </bottom>
      <diagonal/>
    </border>
    <border>
      <left/>
      <right style="thick">
        <color theme="9"/>
      </right>
      <top style="thin">
        <color theme="9" tint="0.39994506668294322"/>
      </top>
      <bottom style="thin">
        <color auto="1"/>
      </bottom>
      <diagonal/>
    </border>
    <border>
      <left style="thick">
        <color theme="9"/>
      </left>
      <right/>
      <top/>
      <bottom style="thin">
        <color auto="1"/>
      </bottom>
      <diagonal/>
    </border>
    <border>
      <left/>
      <right style="thick">
        <color theme="9"/>
      </right>
      <top/>
      <bottom style="thin">
        <color auto="1"/>
      </bottom>
      <diagonal/>
    </border>
    <border>
      <left style="thick">
        <color theme="9"/>
      </left>
      <right/>
      <top style="thin">
        <color auto="1"/>
      </top>
      <bottom/>
      <diagonal/>
    </border>
    <border>
      <left/>
      <right style="thick">
        <color theme="9"/>
      </right>
      <top style="thin">
        <color auto="1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</borders>
  <cellStyleXfs count="19">
    <xf numFmtId="0" fontId="0" fillId="0" borderId="0"/>
    <xf numFmtId="9" fontId="6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/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9" fillId="0" borderId="0">
      <alignment vertical="center"/>
    </xf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0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0" fillId="5" borderId="9" xfId="0" applyFont="1" applyFill="1" applyBorder="1" applyAlignment="1" applyProtection="1">
      <alignment horizontal="center"/>
      <protection locked="0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/>
      <protection locked="0"/>
    </xf>
    <xf numFmtId="177" fontId="11" fillId="0" borderId="10" xfId="0" applyNumberFormat="1" applyFont="1" applyBorder="1" applyAlignment="1" applyProtection="1">
      <alignment horizontal="center"/>
      <protection locked="0"/>
    </xf>
    <xf numFmtId="177" fontId="11" fillId="0" borderId="0" xfId="0" applyNumberFormat="1" applyFont="1" applyProtection="1"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10" fontId="11" fillId="0" borderId="11" xfId="0" applyNumberFormat="1" applyFont="1" applyFill="1" applyBorder="1" applyAlignment="1" applyProtection="1">
      <alignment horizontal="center" vertical="center"/>
      <protection locked="0"/>
    </xf>
    <xf numFmtId="38" fontId="11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0" fillId="4" borderId="14" xfId="0" applyFon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0" fontId="11" fillId="6" borderId="1" xfId="0" applyFont="1" applyFill="1" applyBorder="1" applyAlignment="1" applyProtection="1">
      <alignment horizontal="center" vertical="center"/>
      <protection locked="0"/>
    </xf>
    <xf numFmtId="0" fontId="10" fillId="4" borderId="16" xfId="0" applyFont="1" applyFill="1" applyBorder="1" applyAlignment="1" applyProtection="1"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center" vertical="center"/>
      <protection locked="0"/>
    </xf>
    <xf numFmtId="0" fontId="10" fillId="3" borderId="9" xfId="0" applyFont="1" applyFill="1" applyBorder="1" applyAlignment="1" applyProtection="1">
      <alignment horizontal="center"/>
      <protection locked="0"/>
    </xf>
    <xf numFmtId="177" fontId="11" fillId="0" borderId="1" xfId="0" applyNumberFormat="1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77" fontId="11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19" xfId="0" applyFont="1" applyBorder="1" applyProtection="1"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9" fontId="11" fillId="0" borderId="0" xfId="12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12" applyNumberFormat="1" applyFont="1" applyAlignment="1" applyProtection="1">
      <protection locked="0"/>
    </xf>
    <xf numFmtId="176" fontId="11" fillId="0" borderId="0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6" fontId="10" fillId="0" borderId="0" xfId="0" applyNumberFormat="1" applyFont="1" applyFill="1" applyBorder="1" applyAlignment="1" applyProtection="1">
      <alignment vertical="center"/>
      <protection locked="0"/>
    </xf>
    <xf numFmtId="176" fontId="12" fillId="0" borderId="0" xfId="0" applyNumberFormat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10" fontId="11" fillId="0" borderId="0" xfId="0" applyNumberFormat="1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42" fontId="11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2" fontId="11" fillId="0" borderId="0" xfId="0" applyNumberFormat="1" applyFont="1" applyFill="1" applyProtection="1">
      <protection locked="0"/>
    </xf>
    <xf numFmtId="177" fontId="11" fillId="0" borderId="1" xfId="0" applyNumberFormat="1" applyFont="1" applyBorder="1" applyAlignment="1" applyProtection="1">
      <alignment horizontal="center"/>
      <protection hidden="1"/>
    </xf>
    <xf numFmtId="177" fontId="11" fillId="0" borderId="10" xfId="0" applyNumberFormat="1" applyFont="1" applyBorder="1" applyAlignment="1" applyProtection="1">
      <alignment horizontal="center"/>
      <protection hidden="1"/>
    </xf>
    <xf numFmtId="0" fontId="16" fillId="0" borderId="0" xfId="0" applyFont="1" applyProtection="1">
      <protection locked="0"/>
    </xf>
    <xf numFmtId="0" fontId="16" fillId="0" borderId="0" xfId="0" applyFont="1" applyFill="1" applyProtection="1">
      <protection hidden="1"/>
    </xf>
    <xf numFmtId="0" fontId="16" fillId="0" borderId="0" xfId="0" applyFont="1" applyFill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 shrinkToFit="1"/>
      <protection hidden="1"/>
    </xf>
    <xf numFmtId="57" fontId="16" fillId="0" borderId="0" xfId="0" applyNumberFormat="1" applyFont="1" applyFill="1" applyBorder="1" applyProtection="1">
      <protection hidden="1"/>
    </xf>
    <xf numFmtId="0" fontId="16" fillId="0" borderId="0" xfId="0" applyNumberFormat="1" applyFont="1" applyFill="1" applyBorder="1" applyProtection="1">
      <protection hidden="1"/>
    </xf>
    <xf numFmtId="0" fontId="16" fillId="0" borderId="0" xfId="0" applyNumberFormat="1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horizontal="right" vertical="center"/>
      <protection hidden="1"/>
    </xf>
    <xf numFmtId="0" fontId="16" fillId="0" borderId="0" xfId="0" applyFont="1" applyFill="1" applyProtection="1">
      <protection locked="0"/>
    </xf>
    <xf numFmtId="38" fontId="16" fillId="0" borderId="0" xfId="0" applyNumberFormat="1" applyFont="1" applyFill="1" applyProtection="1">
      <protection hidden="1"/>
    </xf>
    <xf numFmtId="10" fontId="16" fillId="0" borderId="0" xfId="0" applyNumberFormat="1" applyFont="1" applyFill="1" applyProtection="1">
      <protection hidden="1"/>
    </xf>
    <xf numFmtId="178" fontId="16" fillId="0" borderId="0" xfId="12" applyNumberFormat="1" applyFont="1" applyFill="1" applyAlignment="1" applyProtection="1">
      <protection hidden="1"/>
    </xf>
    <xf numFmtId="0" fontId="16" fillId="0" borderId="0" xfId="0" applyFont="1" applyBorder="1" applyProtection="1"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center"/>
      <protection hidden="1"/>
    </xf>
    <xf numFmtId="9" fontId="16" fillId="0" borderId="0" xfId="0" applyNumberFormat="1" applyFont="1" applyFill="1" applyProtection="1">
      <protection hidden="1"/>
    </xf>
    <xf numFmtId="10" fontId="16" fillId="0" borderId="0" xfId="0" applyNumberFormat="1" applyFont="1" applyFill="1" applyBorder="1" applyProtection="1">
      <protection hidden="1"/>
    </xf>
    <xf numFmtId="0" fontId="16" fillId="0" borderId="0" xfId="0" applyFont="1" applyFill="1" applyBorder="1" applyAlignment="1" applyProtection="1">
      <alignment vertical="center" wrapText="1"/>
      <protection hidden="1"/>
    </xf>
    <xf numFmtId="57" fontId="17" fillId="0" borderId="0" xfId="17" applyNumberFormat="1" applyFont="1" applyFill="1" applyProtection="1">
      <alignment vertical="center"/>
      <protection hidden="1"/>
    </xf>
    <xf numFmtId="0" fontId="17" fillId="0" borderId="0" xfId="17" applyFont="1" applyFill="1" applyProtection="1">
      <alignment vertical="center"/>
      <protection hidden="1"/>
    </xf>
    <xf numFmtId="0" fontId="16" fillId="3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Alignment="1" applyProtection="1">
      <alignment vertical="center"/>
      <protection hidden="1"/>
    </xf>
    <xf numFmtId="0" fontId="18" fillId="0" borderId="0" xfId="0" applyFont="1" applyProtection="1">
      <protection locked="0"/>
    </xf>
    <xf numFmtId="0" fontId="18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Protection="1">
      <protection locked="0"/>
    </xf>
    <xf numFmtId="0" fontId="18" fillId="0" borderId="0" xfId="0" applyNumberFormat="1" applyFont="1" applyFill="1" applyProtection="1">
      <protection locked="0"/>
    </xf>
    <xf numFmtId="0" fontId="18" fillId="0" borderId="0" xfId="0" applyNumberFormat="1" applyFont="1" applyFill="1" applyBorder="1" applyAlignment="1" applyProtection="1">
      <alignment vertical="center"/>
      <protection locked="0"/>
    </xf>
    <xf numFmtId="0" fontId="18" fillId="0" borderId="0" xfId="0" applyNumberFormat="1" applyFont="1" applyFill="1" applyBorder="1" applyAlignment="1" applyProtection="1">
      <alignment vertical="center" shrinkToFit="1"/>
      <protection locked="0"/>
    </xf>
    <xf numFmtId="0" fontId="18" fillId="0" borderId="0" xfId="0" applyNumberFormat="1" applyFont="1" applyFill="1" applyAlignment="1" applyProtection="1">
      <alignment vertical="center"/>
      <protection locked="0"/>
    </xf>
    <xf numFmtId="9" fontId="18" fillId="0" borderId="0" xfId="12" applyNumberFormat="1" applyFont="1" applyFill="1" applyAlignment="1" applyProtection="1"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16" fillId="0" borderId="0" xfId="0" applyNumberFormat="1" applyFont="1" applyFill="1" applyBorder="1" applyAlignment="1" applyProtection="1">
      <alignment vertical="center"/>
      <protection locked="0"/>
    </xf>
    <xf numFmtId="0" fontId="16" fillId="3" borderId="0" xfId="0" applyNumberFormat="1" applyFont="1" applyFill="1" applyAlignment="1" applyProtection="1">
      <alignment vertical="center"/>
      <protection hidden="1"/>
    </xf>
    <xf numFmtId="0" fontId="16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 wrapText="1"/>
      <protection hidden="1"/>
    </xf>
    <xf numFmtId="0" fontId="11" fillId="0" borderId="0" xfId="0" applyFont="1" applyBorder="1" applyAlignment="1" applyProtection="1">
      <alignment vertical="center" wrapText="1"/>
      <protection hidden="1"/>
    </xf>
    <xf numFmtId="0" fontId="11" fillId="0" borderId="12" xfId="0" applyFont="1" applyBorder="1" applyAlignment="1" applyProtection="1">
      <alignment vertical="center" wrapText="1"/>
      <protection hidden="1"/>
    </xf>
    <xf numFmtId="0" fontId="11" fillId="0" borderId="13" xfId="0" applyFont="1" applyBorder="1" applyAlignment="1" applyProtection="1">
      <alignment vertical="center" wrapText="1"/>
      <protection hidden="1"/>
    </xf>
    <xf numFmtId="0" fontId="11" fillId="0" borderId="20" xfId="0" applyFont="1" applyBorder="1" applyAlignment="1" applyProtection="1">
      <alignment vertical="center" wrapText="1"/>
      <protection hidden="1"/>
    </xf>
    <xf numFmtId="0" fontId="11" fillId="0" borderId="21" xfId="0" applyFont="1" applyBorder="1" applyAlignment="1" applyProtection="1">
      <alignment vertical="center" wrapText="1"/>
      <protection hidden="1"/>
    </xf>
    <xf numFmtId="0" fontId="11" fillId="0" borderId="22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vertical="center" wrapText="1"/>
      <protection hidden="1"/>
    </xf>
  </cellXfs>
  <cellStyles count="19">
    <cellStyle name="一般" xfId="0" builtinId="0"/>
    <cellStyle name="一般 2" xfId="3"/>
    <cellStyle name="一般 2 2" xfId="13"/>
    <cellStyle name="一般 3" xfId="11"/>
    <cellStyle name="一般 3 2" xfId="16"/>
    <cellStyle name="一般 4" xfId="15"/>
    <cellStyle name="一般 5" xfId="17"/>
    <cellStyle name="千分位 3" xfId="18"/>
    <cellStyle name="千分位[0] 2" xfId="2"/>
    <cellStyle name="已瀏覽過的超連結" xfId="5" builtinId="9" hidden="1"/>
    <cellStyle name="已瀏覽過的超連結" xfId="7" builtinId="9" hidden="1"/>
    <cellStyle name="已瀏覽過的超連結" xfId="9" builtinId="9" hidden="1"/>
    <cellStyle name="百分比" xfId="12" builtinId="5"/>
    <cellStyle name="百分比 2" xfId="1"/>
    <cellStyle name="百分比 3" xfId="10"/>
    <cellStyle name="百分比 4" xfId="14"/>
    <cellStyle name="超連結" xfId="4" builtinId="8" hidden="1"/>
    <cellStyle name="超連結" xfId="6" builtinId="8" hidden="1"/>
    <cellStyle name="超連結" xfId="8" builtinId="8" hidden="1"/>
  </cellStyles>
  <dxfs count="0"/>
  <tableStyles count="0" defaultTableStyle="TableStyleMedium9" defaultPivotStyle="PivotStyleMedium4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4037;&#20855;&#30340;&#30740;&#30332;\&#21729;&#38989;&#30456;&#38364;&#24037;&#20855;\&#21214;&#20445;&#36523;&#38556;&#21729;&#38989;&#31649;&#21046;\1050527&#21214;&#20445;&#26280;&#36523;&#38556;&#25511;&#31649;&#34920;-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5年6月勞保人數"/>
      <sheetName val="100薪俸表"/>
      <sheetName val="公勞健退參數"/>
      <sheetName val="調離職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Q363"/>
  <sheetViews>
    <sheetView showGridLines="0" tabSelected="1" zoomScale="98" zoomScaleNormal="98" zoomScaleSheetLayoutView="115" zoomScalePageLayoutView="85" workbookViewId="0">
      <selection activeCell="BI4" sqref="BI4"/>
    </sheetView>
  </sheetViews>
  <sheetFormatPr defaultColWidth="11.44140625" defaultRowHeight="16.2"/>
  <cols>
    <col min="1" max="4" width="20.77734375" style="6" customWidth="1"/>
    <col min="5" max="5" width="18.6640625" style="6" customWidth="1"/>
    <col min="6" max="6" width="3.33203125" style="53" hidden="1" customWidth="1"/>
    <col min="7" max="7" width="14.44140625" style="54" hidden="1" customWidth="1"/>
    <col min="8" max="18" width="12.6640625" style="54" hidden="1" customWidth="1"/>
    <col min="19" max="19" width="10.44140625" style="54" hidden="1" customWidth="1"/>
    <col min="20" max="20" width="3.33203125" style="54" hidden="1" customWidth="1"/>
    <col min="21" max="22" width="13.6640625" style="55" hidden="1" customWidth="1"/>
    <col min="23" max="23" width="12.6640625" style="55" hidden="1" customWidth="1"/>
    <col min="24" max="28" width="10.44140625" style="55" hidden="1" customWidth="1"/>
    <col min="29" max="29" width="6.44140625" style="63" hidden="1" customWidth="1"/>
    <col min="30" max="32" width="12.6640625" style="63" hidden="1" customWidth="1"/>
    <col min="33" max="35" width="10.44140625" style="63" hidden="1" customWidth="1"/>
    <col min="36" max="36" width="6" style="63" hidden="1" customWidth="1"/>
    <col min="37" max="37" width="11.44140625" style="54" hidden="1" customWidth="1"/>
    <col min="38" max="39" width="13.6640625" style="55" hidden="1" customWidth="1"/>
    <col min="40" max="44" width="8.109375" style="55" hidden="1" customWidth="1"/>
    <col min="45" max="45" width="10.44140625" style="55" hidden="1" customWidth="1"/>
    <col min="46" max="46" width="6.44140625" style="63" hidden="1" customWidth="1"/>
    <col min="47" max="49" width="12.6640625" style="63" hidden="1" customWidth="1"/>
    <col min="50" max="52" width="10.44140625" style="63" hidden="1" customWidth="1"/>
    <col min="53" max="53" width="6" style="79" hidden="1" customWidth="1"/>
    <col min="54" max="54" width="11.6640625" style="91" hidden="1" customWidth="1"/>
    <col min="55" max="56" width="11.6640625" style="86" customWidth="1"/>
    <col min="57" max="57" width="6" style="86" customWidth="1"/>
    <col min="58" max="64" width="10.44140625" style="82" customWidth="1"/>
    <col min="65" max="65" width="8.109375" style="82" customWidth="1"/>
    <col min="66" max="68" width="10.44140625" style="82" customWidth="1"/>
    <col min="69" max="69" width="15.33203125" style="82" customWidth="1"/>
    <col min="70" max="70" width="6" style="83" customWidth="1"/>
    <col min="71" max="329" width="11.44140625" style="80"/>
    <col min="330" max="16384" width="11.44140625" style="1"/>
  </cols>
  <sheetData>
    <row r="1" spans="1:70" ht="33.6" customHeight="1">
      <c r="A1" s="99" t="s">
        <v>565</v>
      </c>
      <c r="B1" s="99"/>
      <c r="C1" s="99"/>
      <c r="D1" s="99"/>
      <c r="E1" s="2"/>
      <c r="U1" s="55" t="s">
        <v>195</v>
      </c>
      <c r="AC1" s="55">
        <v>1</v>
      </c>
      <c r="AD1" s="55">
        <v>2</v>
      </c>
      <c r="AE1" s="55">
        <v>3</v>
      </c>
      <c r="AF1" s="55">
        <v>4</v>
      </c>
      <c r="AG1" s="55"/>
      <c r="AH1" s="55"/>
      <c r="AI1" s="55"/>
      <c r="AJ1" s="55"/>
      <c r="AL1" s="55" t="s">
        <v>195</v>
      </c>
      <c r="AT1" s="55">
        <v>1</v>
      </c>
      <c r="AU1" s="55">
        <v>2</v>
      </c>
      <c r="AV1" s="55">
        <v>3</v>
      </c>
      <c r="AW1" s="55">
        <v>4</v>
      </c>
      <c r="AX1" s="55"/>
      <c r="AY1" s="55"/>
      <c r="AZ1" s="55"/>
      <c r="BA1" s="56"/>
      <c r="BB1" s="88"/>
      <c r="BC1" s="81"/>
      <c r="BD1" s="81"/>
      <c r="BE1" s="81"/>
    </row>
    <row r="2" spans="1:70" ht="63.75" customHeight="1" thickBot="1">
      <c r="A2" s="100" t="s">
        <v>557</v>
      </c>
      <c r="B2" s="100"/>
      <c r="C2" s="100"/>
      <c r="D2" s="100"/>
      <c r="E2" s="2"/>
      <c r="G2" s="57" t="s">
        <v>532</v>
      </c>
      <c r="H2" s="57" t="s">
        <v>537</v>
      </c>
      <c r="I2" s="57" t="s">
        <v>538</v>
      </c>
      <c r="J2" s="57" t="s">
        <v>539</v>
      </c>
      <c r="K2" s="57" t="s">
        <v>540</v>
      </c>
      <c r="L2" s="57" t="s">
        <v>541</v>
      </c>
      <c r="M2" s="57" t="s">
        <v>542</v>
      </c>
      <c r="U2" s="58" t="s">
        <v>65</v>
      </c>
      <c r="V2" s="58" t="s">
        <v>261</v>
      </c>
      <c r="W2" s="58" t="s">
        <v>255</v>
      </c>
      <c r="X2" s="58" t="s">
        <v>256</v>
      </c>
      <c r="Y2" s="58" t="s">
        <v>257</v>
      </c>
      <c r="Z2" s="58" t="s">
        <v>258</v>
      </c>
      <c r="AA2" s="58" t="s">
        <v>259</v>
      </c>
      <c r="AB2" s="58" t="s">
        <v>260</v>
      </c>
      <c r="AC2" s="59" t="s">
        <v>0</v>
      </c>
      <c r="AD2" s="59" t="s">
        <v>191</v>
      </c>
      <c r="AE2" s="59" t="s">
        <v>192</v>
      </c>
      <c r="AF2" s="59" t="s">
        <v>253</v>
      </c>
      <c r="AG2" s="59" t="s">
        <v>196</v>
      </c>
      <c r="AH2" s="59" t="s">
        <v>190</v>
      </c>
      <c r="AI2" s="59" t="s">
        <v>1</v>
      </c>
      <c r="AJ2" s="60" t="s">
        <v>252</v>
      </c>
      <c r="AL2" s="58" t="s">
        <v>65</v>
      </c>
      <c r="AM2" s="58" t="s">
        <v>261</v>
      </c>
      <c r="AN2" s="58" t="s">
        <v>255</v>
      </c>
      <c r="AO2" s="58" t="s">
        <v>256</v>
      </c>
      <c r="AP2" s="58" t="s">
        <v>257</v>
      </c>
      <c r="AQ2" s="58" t="s">
        <v>258</v>
      </c>
      <c r="AR2" s="58" t="s">
        <v>259</v>
      </c>
      <c r="AS2" s="58" t="s">
        <v>260</v>
      </c>
      <c r="AT2" s="59" t="s">
        <v>0</v>
      </c>
      <c r="AU2" s="59" t="s">
        <v>191</v>
      </c>
      <c r="AV2" s="59" t="s">
        <v>192</v>
      </c>
      <c r="AW2" s="59" t="s">
        <v>253</v>
      </c>
      <c r="AX2" s="59" t="s">
        <v>196</v>
      </c>
      <c r="AY2" s="59" t="s">
        <v>190</v>
      </c>
      <c r="AZ2" s="59" t="s">
        <v>1</v>
      </c>
      <c r="BA2" s="60" t="s">
        <v>252</v>
      </c>
      <c r="BB2" s="89"/>
      <c r="BC2" s="84"/>
      <c r="BD2" s="84"/>
      <c r="BE2" s="85"/>
      <c r="BF2" s="84"/>
      <c r="BG2" s="84"/>
    </row>
    <row r="3" spans="1:70" ht="19.5" customHeight="1" thickTop="1">
      <c r="A3" s="3" t="s">
        <v>551</v>
      </c>
      <c r="B3" s="4"/>
      <c r="C3" s="4"/>
      <c r="D3" s="5"/>
      <c r="G3" s="61">
        <v>35096</v>
      </c>
      <c r="H3" s="62">
        <f>VALUE(LEFT($B$5,2))</f>
        <v>10</v>
      </c>
      <c r="I3" s="62">
        <f>VALUE(RIGHT($B$5,2))</f>
        <v>6</v>
      </c>
      <c r="J3" s="62">
        <f>VALUE(LEFT($B$6,2))</f>
        <v>19</v>
      </c>
      <c r="K3" s="62">
        <f>VALUE(RIGHT($B$6,2))</f>
        <v>0</v>
      </c>
      <c r="L3" s="57">
        <f>IF(AND(I3+K3&lt;12,I3+K3&gt;=0),H3+J3,IF(I3+K3&gt;=12,H3+J3+INT(IMDIV(I3+K3,12))))</f>
        <v>29</v>
      </c>
      <c r="M3" s="62">
        <f>IF(AND(I3+K3&lt;12,I3+K3&gt;=0),I3+K3,IF(I3+K3&gt;=12,INT(MOD(I3+K3,12))))</f>
        <v>6</v>
      </c>
      <c r="U3" s="55" t="s">
        <v>184</v>
      </c>
      <c r="V3" s="55" t="s">
        <v>274</v>
      </c>
      <c r="W3" s="58">
        <f>$H$3</f>
        <v>10</v>
      </c>
      <c r="X3" s="58">
        <f>$I$3</f>
        <v>6</v>
      </c>
      <c r="Y3" s="58">
        <f t="shared" ref="Y3:Y66" si="0">$J$3</f>
        <v>19</v>
      </c>
      <c r="Z3" s="58">
        <f t="shared" ref="Z3:Z66" si="1">$K$3</f>
        <v>0</v>
      </c>
      <c r="AA3" s="58">
        <f t="shared" ref="AA3:AA66" si="2">$H$3+$J$3</f>
        <v>29</v>
      </c>
      <c r="AB3" s="58">
        <f>IF(X3&gt;0,W3+1,W3)</f>
        <v>11</v>
      </c>
      <c r="AC3" s="59">
        <v>53075</v>
      </c>
      <c r="AD3" s="63">
        <f>IF(W3=0,0,IF(AND(W3&gt;=1,W3&lt;=15),ROUNDUP((W3*0.05)*AC3+930,0),ROUNDUP(AC3*(15*0.05+(W3-15)*0.01)+930,0)))</f>
        <v>27468</v>
      </c>
      <c r="AE3" s="63">
        <f t="shared" ref="AE3:AE66" si="3">ROUNDUP(Y3*AC3*2*0.02+Z3*AC3*2/600,0)</f>
        <v>40337</v>
      </c>
      <c r="AF3" s="63">
        <f t="shared" ref="AF3:AF66" si="4">IF(OR(AB3=0,AB3&gt;=15),0,ROUNDUP(AC3*2*(15-AB3)*0.005,0))</f>
        <v>2123</v>
      </c>
      <c r="AG3" s="59">
        <v>89765</v>
      </c>
      <c r="AH3" s="59">
        <v>36690</v>
      </c>
      <c r="AI3" s="59">
        <v>0</v>
      </c>
      <c r="AJ3" s="59">
        <f>VALUE(LEFT(U3,LEN(U3)-5))</f>
        <v>12</v>
      </c>
      <c r="AL3" s="55" t="s">
        <v>184</v>
      </c>
      <c r="AM3" s="55" t="s">
        <v>274</v>
      </c>
      <c r="AN3" s="58">
        <f>$H$5</f>
        <v>10</v>
      </c>
      <c r="AO3" s="58">
        <f>$I$5</f>
        <v>0</v>
      </c>
      <c r="AP3" s="58">
        <f t="shared" ref="AP3:AP66" si="5">$J$5</f>
        <v>19</v>
      </c>
      <c r="AQ3" s="58">
        <f t="shared" ref="AQ3:AQ66" si="6">$K$5</f>
        <v>6</v>
      </c>
      <c r="AR3" s="58">
        <f t="shared" ref="AR3:AR66" si="7">$H$3+$J$3</f>
        <v>29</v>
      </c>
      <c r="AS3" s="58">
        <f>IF(AO3&gt;0,AN3+1,AN3)</f>
        <v>10</v>
      </c>
      <c r="AT3" s="59">
        <v>53075</v>
      </c>
      <c r="AU3" s="90">
        <f>IF(AN3=0,0,IF(AND(AN3&gt;=1,AN3&lt;=15),ROUNDUP((AN3*0.05+AO3)*AT3+930,0),ROUNDUP(AT3*(15*0.05+(AN3-15)*0.01)+930,0)))</f>
        <v>27468</v>
      </c>
      <c r="AV3" s="63">
        <f>ROUNDUP(AT3*2*(AP3*0.02+IF(AND(AQ3&gt;0,AQ3&lt;=5),0.01,IF(AND(AQ3&gt;=6,AQ3&lt;=11),0.02,0))),0)</f>
        <v>42460</v>
      </c>
      <c r="AW3" s="63">
        <f t="shared" ref="AW3:AW66" si="8">IF(OR(AS3=0,AS3&gt;=15),0,ROUNDUP(AT3*2*(15-AS3)*0.005,0))</f>
        <v>2654</v>
      </c>
      <c r="AX3" s="59">
        <v>89765</v>
      </c>
      <c r="AY3" s="59">
        <v>36690</v>
      </c>
      <c r="AZ3" s="59">
        <v>0</v>
      </c>
      <c r="BA3" s="59">
        <f>VALUE(LEFT(AL3,LEN(AL3)-5))</f>
        <v>12</v>
      </c>
      <c r="BE3" s="84"/>
      <c r="BR3" s="87"/>
    </row>
    <row r="4" spans="1:70" ht="19.5" customHeight="1">
      <c r="A4" s="7" t="s">
        <v>254</v>
      </c>
      <c r="B4" s="8" t="s">
        <v>578</v>
      </c>
      <c r="C4" s="9" t="s">
        <v>567</v>
      </c>
      <c r="D4" s="10">
        <v>47080</v>
      </c>
      <c r="E4" s="11"/>
      <c r="G4" s="58" t="s">
        <v>531</v>
      </c>
      <c r="H4" s="58" t="s">
        <v>533</v>
      </c>
      <c r="I4" s="58" t="s">
        <v>543</v>
      </c>
      <c r="J4" s="58" t="s">
        <v>544</v>
      </c>
      <c r="K4" s="58" t="s">
        <v>534</v>
      </c>
      <c r="L4" s="58" t="s">
        <v>535</v>
      </c>
      <c r="M4" s="58" t="s">
        <v>536</v>
      </c>
      <c r="N4" s="58"/>
      <c r="O4" s="58"/>
      <c r="P4" s="58"/>
      <c r="Q4" s="58"/>
      <c r="R4" s="58"/>
      <c r="U4" s="64" t="s">
        <v>62</v>
      </c>
      <c r="V4" s="64" t="s">
        <v>275</v>
      </c>
      <c r="W4" s="58">
        <f t="shared" ref="W4:W67" si="9">$H$3</f>
        <v>10</v>
      </c>
      <c r="X4" s="58">
        <f t="shared" ref="X4:X67" si="10">$I$3</f>
        <v>6</v>
      </c>
      <c r="Y4" s="58">
        <f t="shared" si="0"/>
        <v>19</v>
      </c>
      <c r="Z4" s="58">
        <f t="shared" si="1"/>
        <v>0</v>
      </c>
      <c r="AA4" s="58">
        <f t="shared" si="2"/>
        <v>29</v>
      </c>
      <c r="AB4" s="58">
        <f t="shared" ref="AB4:AB67" si="11">IF(X4&gt;0,W4+1,W4)</f>
        <v>11</v>
      </c>
      <c r="AC4" s="59">
        <v>53075</v>
      </c>
      <c r="AD4" s="63">
        <f t="shared" ref="AD4:AD67" si="12">IF(W4=0,0,IF(AND(W4&gt;=1,W4&lt;=15),ROUNDUP((W4*0.05)*AC4+930,0),ROUNDUP(AC4*(15*0.05+(W4-15)*0.01)+930,0)))</f>
        <v>27468</v>
      </c>
      <c r="AE4" s="63">
        <f t="shared" si="3"/>
        <v>40337</v>
      </c>
      <c r="AF4" s="63">
        <f t="shared" si="4"/>
        <v>2123</v>
      </c>
      <c r="AG4" s="59">
        <v>116245</v>
      </c>
      <c r="AH4" s="59">
        <v>36690</v>
      </c>
      <c r="AI4" s="59">
        <v>26480</v>
      </c>
      <c r="AJ4" s="59">
        <f>VALUE(LEFT(U4,LEN(U4)-6))</f>
        <v>12</v>
      </c>
      <c r="AL4" s="64" t="s">
        <v>62</v>
      </c>
      <c r="AM4" s="64" t="s">
        <v>275</v>
      </c>
      <c r="AN4" s="58">
        <f t="shared" ref="AN4:AN67" si="13">$H$5</f>
        <v>10</v>
      </c>
      <c r="AO4" s="58">
        <f t="shared" ref="AO4:AO67" si="14">$I$5</f>
        <v>0</v>
      </c>
      <c r="AP4" s="58">
        <f t="shared" si="5"/>
        <v>19</v>
      </c>
      <c r="AQ4" s="58">
        <f t="shared" si="6"/>
        <v>6</v>
      </c>
      <c r="AR4" s="58">
        <f t="shared" si="7"/>
        <v>29</v>
      </c>
      <c r="AS4" s="58">
        <f t="shared" ref="AS4:AS67" si="15">IF(AO4&gt;0,AN4+1,AN4)</f>
        <v>10</v>
      </c>
      <c r="AT4" s="59">
        <v>53075</v>
      </c>
      <c r="AU4" s="63">
        <f t="shared" ref="AU4:AU67" si="16">IF(AN4=0,0,IF(AND(AN4&gt;=1,AN4&lt;=15),ROUNDUP((AN4*0.05+AO4*5/1200)*AT4+930,0),ROUNDUP(AT4*(15*0.05+(AN4-15)*0.01)+930,0)))</f>
        <v>27468</v>
      </c>
      <c r="AV4" s="63">
        <f t="shared" ref="AV4:AV67" si="17">ROUNDUP(AT4*2*(AP4*0.02+IF(AND(AQ4&gt;0,AQ4&lt;=5),0.01,IF(AND(AQ4&gt;=6,AQ4&lt;=11),0.02,0))),0)</f>
        <v>42460</v>
      </c>
      <c r="AW4" s="63">
        <f t="shared" si="8"/>
        <v>2654</v>
      </c>
      <c r="AX4" s="59">
        <v>116245</v>
      </c>
      <c r="AY4" s="59">
        <v>36690</v>
      </c>
      <c r="AZ4" s="59">
        <v>26480</v>
      </c>
      <c r="BA4" s="59">
        <f>VALUE(LEFT(AL4,LEN(AL4)-6))</f>
        <v>12</v>
      </c>
      <c r="BE4" s="84"/>
      <c r="BR4" s="87"/>
    </row>
    <row r="5" spans="1:70" ht="19.5" customHeight="1">
      <c r="A5" s="7" t="s">
        <v>526</v>
      </c>
      <c r="B5" s="12" t="s">
        <v>579</v>
      </c>
      <c r="C5" s="13" t="s">
        <v>528</v>
      </c>
      <c r="D5" s="14">
        <v>0</v>
      </c>
      <c r="G5" s="61">
        <f>DATEVALUE(CONCATENATE(VALUE(LEFT(B4,LEN(B4)-4))+1911,"/",MID(B4,LEN(B4)-3,2),"/",RIGHT(B4,2)))</f>
        <v>40575</v>
      </c>
      <c r="H5" s="62">
        <f>VALUE(LEFT($B$5,2))</f>
        <v>10</v>
      </c>
      <c r="I5" s="62">
        <v>0</v>
      </c>
      <c r="J5" s="62">
        <f>IF(AND(I3+K3&lt;12,I3+K3&gt;=0),J3,IF(I3+K3&gt;=12,J3+INT(IMDIV(I3+K3,12))))</f>
        <v>19</v>
      </c>
      <c r="K5" s="62">
        <f>IF(AND(I3+K3&lt;12,I3+K3&gt;=0),I3+K3,IF(I3+K3&gt;=12,INT(MOD(I3+K3,12))))</f>
        <v>6</v>
      </c>
      <c r="L5" s="57">
        <f>IF(AND(I5+K5&lt;12,I5+K5&gt;=0),H5+J5,IF(I5+K5&gt;=12,H5+J5+INT(IMDIV(I5+K5,12))))</f>
        <v>29</v>
      </c>
      <c r="M5" s="62">
        <f>IF(AND(I5+K5&lt;12,I5+K5&gt;=0),I5+K5,IF(I5+K5&gt;=12,INT(MOD(I5+K5,12))))</f>
        <v>6</v>
      </c>
      <c r="O5" s="62">
        <f>IF($G$5&gt;$G$3,VLOOKUP($D$4,$AC:$AF,2,0)+VLOOKUP($D$4,$AC:$AF,3,0),VLOOKUP($D$4,$AT:$AW,2,0)+VLOOKUP($D$4,$AT:$AW,3,0))</f>
        <v>60251</v>
      </c>
      <c r="P5" s="62"/>
      <c r="Q5" s="62"/>
      <c r="R5" s="62"/>
      <c r="U5" s="55" t="s">
        <v>145</v>
      </c>
      <c r="V5" s="55" t="s">
        <v>276</v>
      </c>
      <c r="W5" s="58">
        <f t="shared" si="9"/>
        <v>10</v>
      </c>
      <c r="X5" s="58">
        <f t="shared" si="10"/>
        <v>6</v>
      </c>
      <c r="Y5" s="58">
        <f t="shared" si="0"/>
        <v>19</v>
      </c>
      <c r="Z5" s="58">
        <f t="shared" si="1"/>
        <v>0</v>
      </c>
      <c r="AA5" s="58">
        <f t="shared" si="2"/>
        <v>29</v>
      </c>
      <c r="AB5" s="58">
        <f t="shared" si="11"/>
        <v>11</v>
      </c>
      <c r="AC5" s="59">
        <v>11635</v>
      </c>
      <c r="AD5" s="63">
        <f t="shared" si="12"/>
        <v>6748</v>
      </c>
      <c r="AE5" s="63">
        <f t="shared" si="3"/>
        <v>8843</v>
      </c>
      <c r="AF5" s="63">
        <f t="shared" si="4"/>
        <v>466</v>
      </c>
      <c r="AG5" s="59">
        <v>29345</v>
      </c>
      <c r="AH5" s="59">
        <v>17710</v>
      </c>
      <c r="AI5" s="59">
        <v>0</v>
      </c>
      <c r="AJ5" s="59">
        <f t="shared" ref="AJ5:AJ68" si="18">VALUE(LEFT(U5,LEN(U5)-5))</f>
        <v>1</v>
      </c>
      <c r="AL5" s="55" t="s">
        <v>145</v>
      </c>
      <c r="AM5" s="55" t="s">
        <v>276</v>
      </c>
      <c r="AN5" s="58">
        <f t="shared" si="13"/>
        <v>10</v>
      </c>
      <c r="AO5" s="58">
        <f t="shared" si="14"/>
        <v>0</v>
      </c>
      <c r="AP5" s="58">
        <f t="shared" si="5"/>
        <v>19</v>
      </c>
      <c r="AQ5" s="58">
        <f t="shared" si="6"/>
        <v>6</v>
      </c>
      <c r="AR5" s="58">
        <f t="shared" si="7"/>
        <v>29</v>
      </c>
      <c r="AS5" s="58">
        <f t="shared" si="15"/>
        <v>10</v>
      </c>
      <c r="AT5" s="59">
        <v>11635</v>
      </c>
      <c r="AU5" s="63">
        <f t="shared" si="16"/>
        <v>6748</v>
      </c>
      <c r="AV5" s="63">
        <f t="shared" si="17"/>
        <v>9308</v>
      </c>
      <c r="AW5" s="63">
        <f t="shared" si="8"/>
        <v>582</v>
      </c>
      <c r="AX5" s="59">
        <v>29345</v>
      </c>
      <c r="AY5" s="59">
        <v>17710</v>
      </c>
      <c r="AZ5" s="59">
        <v>0</v>
      </c>
      <c r="BA5" s="59">
        <f t="shared" ref="BA5:BA68" si="19">VALUE(LEFT(AL5,LEN(AL5)-5))</f>
        <v>1</v>
      </c>
      <c r="BE5" s="84"/>
      <c r="BR5" s="87"/>
    </row>
    <row r="6" spans="1:70" ht="19.5" customHeight="1">
      <c r="A6" s="7" t="s">
        <v>527</v>
      </c>
      <c r="B6" s="12" t="s">
        <v>580</v>
      </c>
      <c r="C6" s="9" t="s">
        <v>194</v>
      </c>
      <c r="D6" s="15">
        <v>1520000</v>
      </c>
      <c r="G6" s="54" t="s">
        <v>525</v>
      </c>
      <c r="H6" s="54" t="s">
        <v>545</v>
      </c>
      <c r="I6" s="57" t="s">
        <v>193</v>
      </c>
      <c r="J6" s="57" t="s">
        <v>253</v>
      </c>
      <c r="K6" s="57" t="s">
        <v>529</v>
      </c>
      <c r="L6" s="57" t="s">
        <v>559</v>
      </c>
      <c r="M6" s="57" t="s">
        <v>560</v>
      </c>
      <c r="N6" s="57" t="s">
        <v>561</v>
      </c>
      <c r="O6" s="57" t="s">
        <v>558</v>
      </c>
      <c r="P6" s="57" t="s">
        <v>562</v>
      </c>
      <c r="Q6" s="57" t="s">
        <v>563</v>
      </c>
      <c r="R6" s="57" t="s">
        <v>564</v>
      </c>
      <c r="S6" s="57" t="s">
        <v>546</v>
      </c>
      <c r="U6" s="55" t="s">
        <v>146</v>
      </c>
      <c r="V6" s="55" t="s">
        <v>280</v>
      </c>
      <c r="W6" s="58">
        <f t="shared" si="9"/>
        <v>10</v>
      </c>
      <c r="X6" s="58">
        <f t="shared" si="10"/>
        <v>6</v>
      </c>
      <c r="Y6" s="58">
        <f t="shared" si="0"/>
        <v>19</v>
      </c>
      <c r="Z6" s="58">
        <f t="shared" si="1"/>
        <v>0</v>
      </c>
      <c r="AA6" s="58">
        <f t="shared" si="2"/>
        <v>29</v>
      </c>
      <c r="AB6" s="58">
        <f t="shared" si="11"/>
        <v>11</v>
      </c>
      <c r="AC6" s="59">
        <v>12105</v>
      </c>
      <c r="AD6" s="63">
        <f t="shared" si="12"/>
        <v>6983</v>
      </c>
      <c r="AE6" s="63">
        <f t="shared" si="3"/>
        <v>9200</v>
      </c>
      <c r="AF6" s="63">
        <f t="shared" si="4"/>
        <v>485</v>
      </c>
      <c r="AG6" s="59">
        <v>29815</v>
      </c>
      <c r="AH6" s="59">
        <v>17710</v>
      </c>
      <c r="AI6" s="59">
        <v>0</v>
      </c>
      <c r="AJ6" s="59">
        <f t="shared" si="18"/>
        <v>1</v>
      </c>
      <c r="AL6" s="55" t="s">
        <v>146</v>
      </c>
      <c r="AM6" s="55" t="s">
        <v>280</v>
      </c>
      <c r="AN6" s="58">
        <f t="shared" si="13"/>
        <v>10</v>
      </c>
      <c r="AO6" s="58">
        <f t="shared" si="14"/>
        <v>0</v>
      </c>
      <c r="AP6" s="58">
        <f t="shared" si="5"/>
        <v>19</v>
      </c>
      <c r="AQ6" s="58">
        <f t="shared" si="6"/>
        <v>6</v>
      </c>
      <c r="AR6" s="58">
        <f t="shared" si="7"/>
        <v>29</v>
      </c>
      <c r="AS6" s="58">
        <f t="shared" si="15"/>
        <v>10</v>
      </c>
      <c r="AT6" s="59">
        <v>12105</v>
      </c>
      <c r="AU6" s="63">
        <f t="shared" si="16"/>
        <v>6983</v>
      </c>
      <c r="AV6" s="63">
        <f t="shared" si="17"/>
        <v>9684</v>
      </c>
      <c r="AW6" s="63">
        <f t="shared" si="8"/>
        <v>606</v>
      </c>
      <c r="AX6" s="59">
        <v>29815</v>
      </c>
      <c r="AY6" s="59">
        <v>17710</v>
      </c>
      <c r="AZ6" s="59">
        <v>0</v>
      </c>
      <c r="BA6" s="59">
        <f t="shared" si="19"/>
        <v>1</v>
      </c>
      <c r="BE6" s="84"/>
      <c r="BR6" s="87"/>
    </row>
    <row r="7" spans="1:70" ht="19.5" customHeight="1">
      <c r="A7" s="16"/>
      <c r="B7" s="17"/>
      <c r="C7" s="17"/>
      <c r="D7" s="18"/>
      <c r="F7" s="65"/>
      <c r="G7" s="54">
        <v>0</v>
      </c>
      <c r="H7" s="66">
        <f>IF($G$5&lt;$G$3,VLOOKUP($D$4,$AC:$AF,2,0)+VLOOKUP($D$4,$AC:$AF,3,0)+J7,VLOOKUP($D$4,$AT:$AW,2,0)+VLOOKUP($D$4,$AT:$AW,3,0)+J7)</f>
        <v>62134</v>
      </c>
      <c r="I7" s="66">
        <f>ROUNDUP(D6*0.18/12,0)</f>
        <v>22800</v>
      </c>
      <c r="J7" s="66">
        <f t="shared" ref="J7:J24" si="20">$D$4*2*$D$5</f>
        <v>0</v>
      </c>
      <c r="K7" s="66">
        <f>SUM(H7:I7)</f>
        <v>84934</v>
      </c>
      <c r="L7" s="67">
        <f t="shared" ref="L7:L23" si="21">IF($D$4&lt;&gt;"",K7/($D$4*2),0)</f>
        <v>0.90201784197111301</v>
      </c>
      <c r="M7" s="68">
        <f>IF($L$3&gt;=35,VLOOKUP(35&amp;G7+1,$N$28:$O$363,2,0),IF(AND($L$3&lt;35,$L$3&gt;=15),ROUND(VLOOKUP($L$3&amp;G7+1,$N$28:$O$363,2,0)+$M$3/12*0.015,5),"未具請領月退休金資格"))</f>
        <v>0.66749999999999998</v>
      </c>
      <c r="N7" s="66">
        <f>ROUND($D$4*2*M7,0)</f>
        <v>62852</v>
      </c>
      <c r="O7" s="66">
        <f>IF(K7&gt;N7,K7-N7,0)</f>
        <v>22082</v>
      </c>
      <c r="P7" s="66">
        <f>IF(OR(AND(I7&gt;=0,O7&gt;=0,I7&gt;=O7),O7=0),H7,IF(AND(I7&gt;=0,O7&gt;=0,I7&lt;O7),H7+I7-O7))</f>
        <v>62134</v>
      </c>
      <c r="Q7" s="54">
        <f>IF(I7-O7&gt;=0,I7-O7,IF(AND(O7=0,P7&lt;25000),25000-97,0))</f>
        <v>718</v>
      </c>
      <c r="R7" s="54">
        <f t="shared" ref="R7:R10" si="22">IF(Q7&gt;0,0,IF(AND(Q7=0,P7&lt;25000),25000-P7,0))</f>
        <v>0</v>
      </c>
      <c r="S7" s="66">
        <f t="shared" ref="S7:S15" si="23">IF($K$7&lt;=25000,$K$7,IF(AND($K$7&gt;25000,N7&gt;25000),P7+Q7+R7,IF(AND($K$7&gt;25000,N7&lt;25000),25000)))</f>
        <v>62852</v>
      </c>
      <c r="U7" s="55" t="s">
        <v>67</v>
      </c>
      <c r="V7" s="55" t="s">
        <v>278</v>
      </c>
      <c r="W7" s="58">
        <f t="shared" si="9"/>
        <v>10</v>
      </c>
      <c r="X7" s="58">
        <f t="shared" si="10"/>
        <v>6</v>
      </c>
      <c r="Y7" s="58">
        <f t="shared" si="0"/>
        <v>19</v>
      </c>
      <c r="Z7" s="58">
        <f t="shared" si="1"/>
        <v>0</v>
      </c>
      <c r="AA7" s="58">
        <f t="shared" si="2"/>
        <v>29</v>
      </c>
      <c r="AB7" s="58">
        <f t="shared" si="11"/>
        <v>11</v>
      </c>
      <c r="AC7" s="59">
        <v>12570</v>
      </c>
      <c r="AD7" s="63">
        <f t="shared" si="12"/>
        <v>7215</v>
      </c>
      <c r="AE7" s="63">
        <f t="shared" si="3"/>
        <v>9554</v>
      </c>
      <c r="AF7" s="63">
        <f t="shared" si="4"/>
        <v>503</v>
      </c>
      <c r="AG7" s="59">
        <v>30280</v>
      </c>
      <c r="AH7" s="59">
        <v>17710</v>
      </c>
      <c r="AI7" s="59">
        <v>0</v>
      </c>
      <c r="AJ7" s="59">
        <f t="shared" si="18"/>
        <v>1</v>
      </c>
      <c r="AL7" s="55" t="s">
        <v>67</v>
      </c>
      <c r="AM7" s="55" t="s">
        <v>278</v>
      </c>
      <c r="AN7" s="58">
        <f t="shared" si="13"/>
        <v>10</v>
      </c>
      <c r="AO7" s="58">
        <f t="shared" si="14"/>
        <v>0</v>
      </c>
      <c r="AP7" s="58">
        <f t="shared" si="5"/>
        <v>19</v>
      </c>
      <c r="AQ7" s="58">
        <f t="shared" si="6"/>
        <v>6</v>
      </c>
      <c r="AR7" s="58">
        <f t="shared" si="7"/>
        <v>29</v>
      </c>
      <c r="AS7" s="58">
        <f t="shared" si="15"/>
        <v>10</v>
      </c>
      <c r="AT7" s="59">
        <v>12570</v>
      </c>
      <c r="AU7" s="63">
        <f t="shared" si="16"/>
        <v>7215</v>
      </c>
      <c r="AV7" s="63">
        <f t="shared" si="17"/>
        <v>10056</v>
      </c>
      <c r="AW7" s="63">
        <f t="shared" si="8"/>
        <v>629</v>
      </c>
      <c r="AX7" s="59">
        <v>30280</v>
      </c>
      <c r="AY7" s="59">
        <v>17710</v>
      </c>
      <c r="AZ7" s="59">
        <v>0</v>
      </c>
      <c r="BA7" s="59">
        <f t="shared" si="19"/>
        <v>1</v>
      </c>
      <c r="BE7" s="84"/>
      <c r="BR7" s="87"/>
    </row>
    <row r="8" spans="1:70" ht="19.5" customHeight="1">
      <c r="A8" s="19" t="s">
        <v>552</v>
      </c>
      <c r="B8" s="20"/>
      <c r="C8" s="20"/>
      <c r="D8" s="21"/>
      <c r="F8" s="69"/>
      <c r="G8" s="54">
        <v>1</v>
      </c>
      <c r="H8" s="66">
        <f t="shared" ref="H8:H23" si="24">IF($G$5&lt;$G$3,VLOOKUP($D$4,$AC:$AF,2,0)+VLOOKUP($D$4,$AC:$AF,3,0)+J8,VLOOKUP($D$4,$AT:$AW,2,0)+VLOOKUP($D$4,$AT:$AW,3,0)+J8)</f>
        <v>62134</v>
      </c>
      <c r="I8" s="66">
        <f>ROUND($D$6*VLOOKUP($G8,$G$28:$H$43,2,0)/12,0)</f>
        <v>11400</v>
      </c>
      <c r="J8" s="66">
        <f t="shared" si="20"/>
        <v>0</v>
      </c>
      <c r="K8" s="66">
        <f t="shared" ref="K8:K22" si="25">SUM(H8:I8)</f>
        <v>73534</v>
      </c>
      <c r="L8" s="67">
        <f t="shared" si="21"/>
        <v>0.78094732370433306</v>
      </c>
      <c r="M8" s="68">
        <f>IF($L$3&gt;=35,VLOOKUP(35&amp;G8,$N$28:$O$363,2,0),IF(AND($L$3&lt;35,$L$3&gt;=15),ROUND(VLOOKUP($L$3&amp;G8,$N$28:$O$363,2,0)+$M$3/12*0.015,5),"未具請領月退休金資格"))</f>
        <v>0.66749999999999998</v>
      </c>
      <c r="N8" s="66">
        <f>ROUND($D$4*2*M8,0)</f>
        <v>62852</v>
      </c>
      <c r="O8" s="66">
        <f t="shared" ref="O8:O23" si="26">IF(K8&gt;N8,K8-N8,0)</f>
        <v>10682</v>
      </c>
      <c r="P8" s="66">
        <f t="shared" ref="P8:P23" si="27">IF(OR(AND(I8&gt;=0,O8&gt;=0,I8&gt;=O8),O8=0),H8,IF(AND(I8&gt;=0,O8&gt;=0,I8&lt;O8),H8+I8-O8))</f>
        <v>62134</v>
      </c>
      <c r="Q8" s="54">
        <f t="shared" ref="Q8:Q23" si="28">IF(I8-O8&gt;=0,I8-O8,IF(AND(O8=0,P8&lt;25000),25000-97,0))</f>
        <v>718</v>
      </c>
      <c r="R8" s="54">
        <f t="shared" si="22"/>
        <v>0</v>
      </c>
      <c r="S8" s="66">
        <f t="shared" si="23"/>
        <v>62852</v>
      </c>
      <c r="U8" s="55" t="s">
        <v>68</v>
      </c>
      <c r="V8" s="55" t="s">
        <v>281</v>
      </c>
      <c r="W8" s="58">
        <f t="shared" si="9"/>
        <v>10</v>
      </c>
      <c r="X8" s="58">
        <f t="shared" si="10"/>
        <v>6</v>
      </c>
      <c r="Y8" s="58">
        <f t="shared" si="0"/>
        <v>19</v>
      </c>
      <c r="Z8" s="58">
        <f t="shared" si="1"/>
        <v>0</v>
      </c>
      <c r="AA8" s="58">
        <f t="shared" si="2"/>
        <v>29</v>
      </c>
      <c r="AB8" s="58">
        <f t="shared" si="11"/>
        <v>11</v>
      </c>
      <c r="AC8" s="59">
        <v>13040</v>
      </c>
      <c r="AD8" s="63">
        <f t="shared" si="12"/>
        <v>7450</v>
      </c>
      <c r="AE8" s="63">
        <f t="shared" si="3"/>
        <v>9911</v>
      </c>
      <c r="AF8" s="63">
        <f t="shared" si="4"/>
        <v>522</v>
      </c>
      <c r="AG8" s="59">
        <v>30750</v>
      </c>
      <c r="AH8" s="59">
        <v>17710</v>
      </c>
      <c r="AI8" s="59">
        <v>0</v>
      </c>
      <c r="AJ8" s="59">
        <f t="shared" si="18"/>
        <v>1</v>
      </c>
      <c r="AL8" s="55" t="s">
        <v>68</v>
      </c>
      <c r="AM8" s="55" t="s">
        <v>281</v>
      </c>
      <c r="AN8" s="58">
        <f t="shared" si="13"/>
        <v>10</v>
      </c>
      <c r="AO8" s="58">
        <f t="shared" si="14"/>
        <v>0</v>
      </c>
      <c r="AP8" s="58">
        <f t="shared" si="5"/>
        <v>19</v>
      </c>
      <c r="AQ8" s="58">
        <f t="shared" si="6"/>
        <v>6</v>
      </c>
      <c r="AR8" s="58">
        <f t="shared" si="7"/>
        <v>29</v>
      </c>
      <c r="AS8" s="58">
        <f t="shared" si="15"/>
        <v>10</v>
      </c>
      <c r="AT8" s="59">
        <v>13040</v>
      </c>
      <c r="AU8" s="63">
        <f t="shared" si="16"/>
        <v>7450</v>
      </c>
      <c r="AV8" s="63">
        <f t="shared" si="17"/>
        <v>10432</v>
      </c>
      <c r="AW8" s="63">
        <f t="shared" si="8"/>
        <v>652</v>
      </c>
      <c r="AX8" s="59">
        <v>30750</v>
      </c>
      <c r="AY8" s="59">
        <v>17710</v>
      </c>
      <c r="AZ8" s="59">
        <v>0</v>
      </c>
      <c r="BA8" s="59">
        <f t="shared" si="19"/>
        <v>1</v>
      </c>
      <c r="BE8" s="84"/>
      <c r="BR8" s="87"/>
    </row>
    <row r="9" spans="1:70" ht="19.5" customHeight="1">
      <c r="A9" s="22" t="s">
        <v>530</v>
      </c>
      <c r="B9" s="51">
        <f>S8</f>
        <v>62852</v>
      </c>
      <c r="C9" s="23" t="s">
        <v>266</v>
      </c>
      <c r="D9" s="52">
        <f t="shared" ref="D9:D14" si="29">S18</f>
        <v>53436</v>
      </c>
      <c r="F9" s="70"/>
      <c r="G9" s="54">
        <v>2</v>
      </c>
      <c r="H9" s="66">
        <f t="shared" si="24"/>
        <v>62134</v>
      </c>
      <c r="I9" s="66">
        <f>ROUND($D$6*VLOOKUP($G9,$G$28:$H$43,2,0)/12,0)</f>
        <v>11400</v>
      </c>
      <c r="J9" s="66">
        <f t="shared" si="20"/>
        <v>0</v>
      </c>
      <c r="K9" s="66">
        <f t="shared" si="25"/>
        <v>73534</v>
      </c>
      <c r="L9" s="67">
        <f t="shared" si="21"/>
        <v>0.78094732370433306</v>
      </c>
      <c r="M9" s="68">
        <f t="shared" ref="M9:M24" si="30">IF($L$3&gt;=35,VLOOKUP(35&amp;G9,$N$28:$O$363,2,0),IF(AND($L$3&lt;35,$L$3&gt;=15),ROUND(VLOOKUP($L$3&amp;G9,$N$28:$O$363,2,0)+$M$3/12*0.015,5),"未具請領月退休金資格"))</f>
        <v>0.65749999999999997</v>
      </c>
      <c r="N9" s="66">
        <f>ROUND($D$4*2*M9,0)</f>
        <v>61910</v>
      </c>
      <c r="O9" s="66">
        <f t="shared" si="26"/>
        <v>11624</v>
      </c>
      <c r="P9" s="66">
        <f t="shared" si="27"/>
        <v>61910</v>
      </c>
      <c r="Q9" s="54">
        <f t="shared" si="28"/>
        <v>0</v>
      </c>
      <c r="R9" s="54">
        <f t="shared" si="22"/>
        <v>0</v>
      </c>
      <c r="S9" s="66">
        <f t="shared" si="23"/>
        <v>61910</v>
      </c>
      <c r="T9" s="57"/>
      <c r="U9" s="55" t="s">
        <v>69</v>
      </c>
      <c r="V9" s="55" t="s">
        <v>282</v>
      </c>
      <c r="W9" s="58">
        <f t="shared" si="9"/>
        <v>10</v>
      </c>
      <c r="X9" s="58">
        <f t="shared" si="10"/>
        <v>6</v>
      </c>
      <c r="Y9" s="58">
        <f t="shared" si="0"/>
        <v>19</v>
      </c>
      <c r="Z9" s="58">
        <f t="shared" si="1"/>
        <v>0</v>
      </c>
      <c r="AA9" s="58">
        <f t="shared" si="2"/>
        <v>29</v>
      </c>
      <c r="AB9" s="58">
        <f t="shared" si="11"/>
        <v>11</v>
      </c>
      <c r="AC9" s="59">
        <v>13510</v>
      </c>
      <c r="AD9" s="63">
        <f t="shared" si="12"/>
        <v>7685</v>
      </c>
      <c r="AE9" s="63">
        <f t="shared" si="3"/>
        <v>10268</v>
      </c>
      <c r="AF9" s="63">
        <f t="shared" si="4"/>
        <v>541</v>
      </c>
      <c r="AG9" s="59">
        <v>31220</v>
      </c>
      <c r="AH9" s="59">
        <v>17710</v>
      </c>
      <c r="AI9" s="59">
        <v>0</v>
      </c>
      <c r="AJ9" s="59">
        <f t="shared" si="18"/>
        <v>1</v>
      </c>
      <c r="AL9" s="55" t="s">
        <v>69</v>
      </c>
      <c r="AM9" s="55" t="s">
        <v>282</v>
      </c>
      <c r="AN9" s="58">
        <f t="shared" si="13"/>
        <v>10</v>
      </c>
      <c r="AO9" s="58">
        <f t="shared" si="14"/>
        <v>0</v>
      </c>
      <c r="AP9" s="58">
        <f t="shared" si="5"/>
        <v>19</v>
      </c>
      <c r="AQ9" s="58">
        <f t="shared" si="6"/>
        <v>6</v>
      </c>
      <c r="AR9" s="58">
        <f t="shared" si="7"/>
        <v>29</v>
      </c>
      <c r="AS9" s="58">
        <f t="shared" si="15"/>
        <v>10</v>
      </c>
      <c r="AT9" s="59">
        <v>13510</v>
      </c>
      <c r="AU9" s="63">
        <f t="shared" si="16"/>
        <v>7685</v>
      </c>
      <c r="AV9" s="63">
        <f t="shared" si="17"/>
        <v>10808</v>
      </c>
      <c r="AW9" s="63">
        <f t="shared" si="8"/>
        <v>676</v>
      </c>
      <c r="AX9" s="59">
        <v>31220</v>
      </c>
      <c r="AY9" s="59">
        <v>17710</v>
      </c>
      <c r="AZ9" s="59">
        <v>0</v>
      </c>
      <c r="BA9" s="59">
        <f t="shared" si="19"/>
        <v>1</v>
      </c>
      <c r="BE9" s="84"/>
      <c r="BR9" s="87"/>
    </row>
    <row r="10" spans="1:70" ht="19.5" customHeight="1">
      <c r="A10" s="22" t="s">
        <v>522</v>
      </c>
      <c r="B10" s="51">
        <f t="shared" ref="B10:B18" si="31">S9</f>
        <v>61910</v>
      </c>
      <c r="C10" s="23" t="s">
        <v>265</v>
      </c>
      <c r="D10" s="52">
        <f t="shared" si="29"/>
        <v>52494</v>
      </c>
      <c r="G10" s="54">
        <v>3</v>
      </c>
      <c r="H10" s="66">
        <f t="shared" si="24"/>
        <v>62134</v>
      </c>
      <c r="I10" s="66">
        <f t="shared" ref="I10:I24" si="32">ROUND($D$6*VLOOKUP($G10,$G$28:$H$43,2,0)/12,0)</f>
        <v>7600</v>
      </c>
      <c r="J10" s="66">
        <f t="shared" si="20"/>
        <v>0</v>
      </c>
      <c r="K10" s="66">
        <f t="shared" si="25"/>
        <v>69734</v>
      </c>
      <c r="L10" s="67">
        <f t="shared" si="21"/>
        <v>0.74059048428207308</v>
      </c>
      <c r="M10" s="68">
        <f t="shared" si="30"/>
        <v>0.64749999999999996</v>
      </c>
      <c r="N10" s="66">
        <f>ROUND($D$4*2*M10,0)</f>
        <v>60969</v>
      </c>
      <c r="O10" s="66">
        <f t="shared" si="26"/>
        <v>8765</v>
      </c>
      <c r="P10" s="66">
        <f t="shared" si="27"/>
        <v>60969</v>
      </c>
      <c r="Q10" s="54">
        <f t="shared" si="28"/>
        <v>0</v>
      </c>
      <c r="R10" s="54">
        <f t="shared" si="22"/>
        <v>0</v>
      </c>
      <c r="S10" s="66">
        <f t="shared" si="23"/>
        <v>60969</v>
      </c>
      <c r="T10" s="58"/>
      <c r="U10" s="55" t="s">
        <v>70</v>
      </c>
      <c r="V10" s="55" t="s">
        <v>283</v>
      </c>
      <c r="W10" s="58">
        <f t="shared" si="9"/>
        <v>10</v>
      </c>
      <c r="X10" s="58">
        <f t="shared" si="10"/>
        <v>6</v>
      </c>
      <c r="Y10" s="58">
        <f t="shared" si="0"/>
        <v>19</v>
      </c>
      <c r="Z10" s="58">
        <f t="shared" si="1"/>
        <v>0</v>
      </c>
      <c r="AA10" s="58">
        <f t="shared" si="2"/>
        <v>29</v>
      </c>
      <c r="AB10" s="58">
        <f t="shared" si="11"/>
        <v>11</v>
      </c>
      <c r="AC10" s="59">
        <v>13980</v>
      </c>
      <c r="AD10" s="63">
        <f t="shared" si="12"/>
        <v>7920</v>
      </c>
      <c r="AE10" s="63">
        <f t="shared" si="3"/>
        <v>10625</v>
      </c>
      <c r="AF10" s="63">
        <f t="shared" si="4"/>
        <v>560</v>
      </c>
      <c r="AG10" s="59">
        <v>31690</v>
      </c>
      <c r="AH10" s="59">
        <v>17710</v>
      </c>
      <c r="AI10" s="59">
        <v>0</v>
      </c>
      <c r="AJ10" s="59">
        <f t="shared" si="18"/>
        <v>1</v>
      </c>
      <c r="AL10" s="55" t="s">
        <v>70</v>
      </c>
      <c r="AM10" s="55" t="s">
        <v>283</v>
      </c>
      <c r="AN10" s="58">
        <f t="shared" si="13"/>
        <v>10</v>
      </c>
      <c r="AO10" s="58">
        <f t="shared" si="14"/>
        <v>0</v>
      </c>
      <c r="AP10" s="58">
        <f t="shared" si="5"/>
        <v>19</v>
      </c>
      <c r="AQ10" s="58">
        <f t="shared" si="6"/>
        <v>6</v>
      </c>
      <c r="AR10" s="58">
        <f t="shared" si="7"/>
        <v>29</v>
      </c>
      <c r="AS10" s="58">
        <f t="shared" si="15"/>
        <v>10</v>
      </c>
      <c r="AT10" s="59">
        <v>13980</v>
      </c>
      <c r="AU10" s="63">
        <f t="shared" si="16"/>
        <v>7920</v>
      </c>
      <c r="AV10" s="63">
        <f t="shared" si="17"/>
        <v>11184</v>
      </c>
      <c r="AW10" s="63">
        <f t="shared" si="8"/>
        <v>699</v>
      </c>
      <c r="AX10" s="59">
        <v>31690</v>
      </c>
      <c r="AY10" s="59">
        <v>17710</v>
      </c>
      <c r="AZ10" s="59">
        <v>0</v>
      </c>
      <c r="BA10" s="59">
        <f t="shared" si="19"/>
        <v>1</v>
      </c>
      <c r="BE10" s="84"/>
      <c r="BR10" s="87"/>
    </row>
    <row r="11" spans="1:70" ht="19.5" customHeight="1">
      <c r="A11" s="22" t="s">
        <v>523</v>
      </c>
      <c r="B11" s="51">
        <f t="shared" si="31"/>
        <v>60969</v>
      </c>
      <c r="C11" s="23" t="s">
        <v>264</v>
      </c>
      <c r="D11" s="52">
        <f t="shared" si="29"/>
        <v>51553</v>
      </c>
      <c r="G11" s="54">
        <v>4</v>
      </c>
      <c r="H11" s="66">
        <f t="shared" si="24"/>
        <v>62134</v>
      </c>
      <c r="I11" s="66">
        <f t="shared" si="32"/>
        <v>7600</v>
      </c>
      <c r="J11" s="66">
        <f t="shared" si="20"/>
        <v>0</v>
      </c>
      <c r="K11" s="66">
        <f t="shared" si="25"/>
        <v>69734</v>
      </c>
      <c r="L11" s="67">
        <f t="shared" si="21"/>
        <v>0.74059048428207308</v>
      </c>
      <c r="M11" s="68">
        <f t="shared" si="30"/>
        <v>0.63749999999999996</v>
      </c>
      <c r="N11" s="66">
        <f t="shared" ref="N11:N22" si="33">ROUND($D$4*2*M11,0)</f>
        <v>60027</v>
      </c>
      <c r="O11" s="66">
        <f t="shared" si="26"/>
        <v>9707</v>
      </c>
      <c r="P11" s="66">
        <f t="shared" si="27"/>
        <v>60027</v>
      </c>
      <c r="Q11" s="54">
        <f t="shared" si="28"/>
        <v>0</v>
      </c>
      <c r="R11" s="54">
        <f>IF(Q11&gt;0,0,IF(AND(Q11=0,P11&lt;25000),25000-P11,0))</f>
        <v>0</v>
      </c>
      <c r="S11" s="66">
        <f t="shared" si="23"/>
        <v>60027</v>
      </c>
      <c r="U11" s="55" t="s">
        <v>71</v>
      </c>
      <c r="V11" s="55" t="s">
        <v>284</v>
      </c>
      <c r="W11" s="58">
        <f t="shared" si="9"/>
        <v>10</v>
      </c>
      <c r="X11" s="58">
        <f t="shared" si="10"/>
        <v>6</v>
      </c>
      <c r="Y11" s="58">
        <f t="shared" si="0"/>
        <v>19</v>
      </c>
      <c r="Z11" s="58">
        <f t="shared" si="1"/>
        <v>0</v>
      </c>
      <c r="AA11" s="58">
        <f t="shared" si="2"/>
        <v>29</v>
      </c>
      <c r="AB11" s="58">
        <f t="shared" si="11"/>
        <v>11</v>
      </c>
      <c r="AC11" s="59">
        <v>14450</v>
      </c>
      <c r="AD11" s="63">
        <f t="shared" si="12"/>
        <v>8155</v>
      </c>
      <c r="AE11" s="63">
        <f t="shared" si="3"/>
        <v>10982</v>
      </c>
      <c r="AF11" s="63">
        <f t="shared" si="4"/>
        <v>578</v>
      </c>
      <c r="AG11" s="59">
        <v>32160</v>
      </c>
      <c r="AH11" s="59">
        <v>17710</v>
      </c>
      <c r="AI11" s="59">
        <v>0</v>
      </c>
      <c r="AJ11" s="59">
        <f t="shared" si="18"/>
        <v>1</v>
      </c>
      <c r="AL11" s="55" t="s">
        <v>71</v>
      </c>
      <c r="AM11" s="55" t="s">
        <v>284</v>
      </c>
      <c r="AN11" s="58">
        <f t="shared" si="13"/>
        <v>10</v>
      </c>
      <c r="AO11" s="58">
        <f t="shared" si="14"/>
        <v>0</v>
      </c>
      <c r="AP11" s="58">
        <f t="shared" si="5"/>
        <v>19</v>
      </c>
      <c r="AQ11" s="58">
        <f t="shared" si="6"/>
        <v>6</v>
      </c>
      <c r="AR11" s="58">
        <f t="shared" si="7"/>
        <v>29</v>
      </c>
      <c r="AS11" s="58">
        <f t="shared" si="15"/>
        <v>10</v>
      </c>
      <c r="AT11" s="59">
        <v>14450</v>
      </c>
      <c r="AU11" s="63">
        <f t="shared" si="16"/>
        <v>8155</v>
      </c>
      <c r="AV11" s="63">
        <f t="shared" si="17"/>
        <v>11560</v>
      </c>
      <c r="AW11" s="63">
        <f t="shared" si="8"/>
        <v>723</v>
      </c>
      <c r="AX11" s="59">
        <v>32160</v>
      </c>
      <c r="AY11" s="59">
        <v>17710</v>
      </c>
      <c r="AZ11" s="59">
        <v>0</v>
      </c>
      <c r="BA11" s="59">
        <f t="shared" si="19"/>
        <v>1</v>
      </c>
      <c r="BE11" s="84"/>
      <c r="BR11" s="87"/>
    </row>
    <row r="12" spans="1:70" ht="19.5" customHeight="1">
      <c r="A12" s="22" t="s">
        <v>273</v>
      </c>
      <c r="B12" s="51">
        <f t="shared" si="31"/>
        <v>60027</v>
      </c>
      <c r="C12" s="23" t="s">
        <v>263</v>
      </c>
      <c r="D12" s="52">
        <f t="shared" si="29"/>
        <v>50611</v>
      </c>
      <c r="F12" s="70"/>
      <c r="G12" s="54">
        <v>5</v>
      </c>
      <c r="H12" s="66">
        <f t="shared" si="24"/>
        <v>62134</v>
      </c>
      <c r="I12" s="66">
        <f t="shared" si="32"/>
        <v>3800</v>
      </c>
      <c r="J12" s="66">
        <f t="shared" si="20"/>
        <v>0</v>
      </c>
      <c r="K12" s="66">
        <f t="shared" si="25"/>
        <v>65934</v>
      </c>
      <c r="L12" s="67">
        <f t="shared" si="21"/>
        <v>0.7002336448598131</v>
      </c>
      <c r="M12" s="68">
        <f t="shared" si="30"/>
        <v>0.62749999999999995</v>
      </c>
      <c r="N12" s="66">
        <f t="shared" si="33"/>
        <v>59085</v>
      </c>
      <c r="O12" s="66">
        <f t="shared" si="26"/>
        <v>6849</v>
      </c>
      <c r="P12" s="66">
        <f t="shared" si="27"/>
        <v>59085</v>
      </c>
      <c r="Q12" s="54">
        <f t="shared" si="28"/>
        <v>0</v>
      </c>
      <c r="R12" s="54">
        <f t="shared" ref="R12:R23" si="34">IF(Q12&gt;0,0,IF(AND(Q12=0,P12&lt;25000),25000-P12,0))</f>
        <v>0</v>
      </c>
      <c r="S12" s="66">
        <f t="shared" si="23"/>
        <v>59085</v>
      </c>
      <c r="U12" s="55" t="s">
        <v>147</v>
      </c>
      <c r="V12" s="55" t="s">
        <v>285</v>
      </c>
      <c r="W12" s="58">
        <f t="shared" si="9"/>
        <v>10</v>
      </c>
      <c r="X12" s="58">
        <f t="shared" si="10"/>
        <v>6</v>
      </c>
      <c r="Y12" s="58">
        <f t="shared" si="0"/>
        <v>19</v>
      </c>
      <c r="Z12" s="58">
        <f t="shared" si="1"/>
        <v>0</v>
      </c>
      <c r="AA12" s="58">
        <f t="shared" si="2"/>
        <v>29</v>
      </c>
      <c r="AB12" s="58">
        <f t="shared" si="11"/>
        <v>11</v>
      </c>
      <c r="AC12" s="59">
        <v>15115</v>
      </c>
      <c r="AD12" s="63">
        <f t="shared" si="12"/>
        <v>8488</v>
      </c>
      <c r="AE12" s="63">
        <f t="shared" si="3"/>
        <v>11488</v>
      </c>
      <c r="AF12" s="63">
        <f t="shared" si="4"/>
        <v>605</v>
      </c>
      <c r="AG12" s="59">
        <v>32825</v>
      </c>
      <c r="AH12" s="59">
        <v>17710</v>
      </c>
      <c r="AI12" s="59">
        <v>0</v>
      </c>
      <c r="AJ12" s="59">
        <f t="shared" si="18"/>
        <v>1</v>
      </c>
      <c r="AL12" s="55" t="s">
        <v>147</v>
      </c>
      <c r="AM12" s="55" t="s">
        <v>285</v>
      </c>
      <c r="AN12" s="58">
        <f t="shared" si="13"/>
        <v>10</v>
      </c>
      <c r="AO12" s="58">
        <f t="shared" si="14"/>
        <v>0</v>
      </c>
      <c r="AP12" s="58">
        <f t="shared" si="5"/>
        <v>19</v>
      </c>
      <c r="AQ12" s="58">
        <f t="shared" si="6"/>
        <v>6</v>
      </c>
      <c r="AR12" s="58">
        <f t="shared" si="7"/>
        <v>29</v>
      </c>
      <c r="AS12" s="58">
        <f t="shared" si="15"/>
        <v>10</v>
      </c>
      <c r="AT12" s="59">
        <v>15115</v>
      </c>
      <c r="AU12" s="63">
        <f t="shared" si="16"/>
        <v>8488</v>
      </c>
      <c r="AV12" s="63">
        <f t="shared" si="17"/>
        <v>12092</v>
      </c>
      <c r="AW12" s="63">
        <f t="shared" si="8"/>
        <v>756</v>
      </c>
      <c r="AX12" s="59">
        <v>32825</v>
      </c>
      <c r="AY12" s="59">
        <v>17710</v>
      </c>
      <c r="AZ12" s="59">
        <v>0</v>
      </c>
      <c r="BA12" s="59">
        <f t="shared" si="19"/>
        <v>1</v>
      </c>
      <c r="BE12" s="84"/>
      <c r="BR12" s="87"/>
    </row>
    <row r="13" spans="1:70" ht="19.5" customHeight="1">
      <c r="A13" s="22" t="s">
        <v>272</v>
      </c>
      <c r="B13" s="51">
        <f t="shared" si="31"/>
        <v>59085</v>
      </c>
      <c r="C13" s="23" t="s">
        <v>262</v>
      </c>
      <c r="D13" s="52">
        <f t="shared" si="29"/>
        <v>49669</v>
      </c>
      <c r="G13" s="54">
        <v>6</v>
      </c>
      <c r="H13" s="66">
        <f t="shared" si="24"/>
        <v>62134</v>
      </c>
      <c r="I13" s="66">
        <f t="shared" si="32"/>
        <v>3800</v>
      </c>
      <c r="J13" s="66">
        <f t="shared" si="20"/>
        <v>0</v>
      </c>
      <c r="K13" s="66">
        <f t="shared" si="25"/>
        <v>65934</v>
      </c>
      <c r="L13" s="67">
        <f t="shared" si="21"/>
        <v>0.7002336448598131</v>
      </c>
      <c r="M13" s="68">
        <f t="shared" si="30"/>
        <v>0.61750000000000005</v>
      </c>
      <c r="N13" s="66">
        <f t="shared" si="33"/>
        <v>58144</v>
      </c>
      <c r="O13" s="66">
        <f t="shared" si="26"/>
        <v>7790</v>
      </c>
      <c r="P13" s="66">
        <f t="shared" si="27"/>
        <v>58144</v>
      </c>
      <c r="Q13" s="54">
        <f t="shared" si="28"/>
        <v>0</v>
      </c>
      <c r="R13" s="54">
        <f t="shared" si="34"/>
        <v>0</v>
      </c>
      <c r="S13" s="66">
        <f t="shared" si="23"/>
        <v>58144</v>
      </c>
      <c r="T13" s="58"/>
      <c r="U13" s="55" t="s">
        <v>148</v>
      </c>
      <c r="V13" s="55" t="s">
        <v>287</v>
      </c>
      <c r="W13" s="58">
        <f t="shared" si="9"/>
        <v>10</v>
      </c>
      <c r="X13" s="58">
        <f t="shared" si="10"/>
        <v>6</v>
      </c>
      <c r="Y13" s="58">
        <f t="shared" si="0"/>
        <v>19</v>
      </c>
      <c r="Z13" s="58">
        <f t="shared" si="1"/>
        <v>0</v>
      </c>
      <c r="AA13" s="58">
        <f t="shared" si="2"/>
        <v>29</v>
      </c>
      <c r="AB13" s="58">
        <f t="shared" si="11"/>
        <v>11</v>
      </c>
      <c r="AC13" s="59">
        <v>15780</v>
      </c>
      <c r="AD13" s="63">
        <f t="shared" si="12"/>
        <v>8820</v>
      </c>
      <c r="AE13" s="63">
        <f t="shared" si="3"/>
        <v>11993</v>
      </c>
      <c r="AF13" s="63">
        <f t="shared" si="4"/>
        <v>632</v>
      </c>
      <c r="AG13" s="59">
        <v>33490</v>
      </c>
      <c r="AH13" s="59">
        <v>17710</v>
      </c>
      <c r="AI13" s="59">
        <v>0</v>
      </c>
      <c r="AJ13" s="59">
        <f t="shared" si="18"/>
        <v>1</v>
      </c>
      <c r="AL13" s="55" t="s">
        <v>148</v>
      </c>
      <c r="AM13" s="55" t="s">
        <v>287</v>
      </c>
      <c r="AN13" s="58">
        <f t="shared" si="13"/>
        <v>10</v>
      </c>
      <c r="AO13" s="58">
        <f t="shared" si="14"/>
        <v>0</v>
      </c>
      <c r="AP13" s="58">
        <f t="shared" si="5"/>
        <v>19</v>
      </c>
      <c r="AQ13" s="58">
        <f t="shared" si="6"/>
        <v>6</v>
      </c>
      <c r="AR13" s="58">
        <f t="shared" si="7"/>
        <v>29</v>
      </c>
      <c r="AS13" s="58">
        <f t="shared" si="15"/>
        <v>10</v>
      </c>
      <c r="AT13" s="59">
        <v>15780</v>
      </c>
      <c r="AU13" s="63">
        <f t="shared" si="16"/>
        <v>8820</v>
      </c>
      <c r="AV13" s="63">
        <f t="shared" si="17"/>
        <v>12624</v>
      </c>
      <c r="AW13" s="63">
        <f t="shared" si="8"/>
        <v>789</v>
      </c>
      <c r="AX13" s="59">
        <v>33490</v>
      </c>
      <c r="AY13" s="59">
        <v>17710</v>
      </c>
      <c r="AZ13" s="59">
        <v>0</v>
      </c>
      <c r="BA13" s="59">
        <f t="shared" si="19"/>
        <v>1</v>
      </c>
      <c r="BE13" s="84"/>
      <c r="BR13" s="87"/>
    </row>
    <row r="14" spans="1:70" ht="19.5" customHeight="1">
      <c r="A14" s="22" t="s">
        <v>271</v>
      </c>
      <c r="B14" s="51">
        <f t="shared" si="31"/>
        <v>58144</v>
      </c>
      <c r="C14" s="23" t="s">
        <v>524</v>
      </c>
      <c r="D14" s="52">
        <f t="shared" si="29"/>
        <v>48728</v>
      </c>
      <c r="G14" s="54">
        <v>7</v>
      </c>
      <c r="H14" s="66">
        <f t="shared" si="24"/>
        <v>62134</v>
      </c>
      <c r="I14" s="66">
        <f t="shared" si="32"/>
        <v>0</v>
      </c>
      <c r="J14" s="66">
        <f t="shared" si="20"/>
        <v>0</v>
      </c>
      <c r="K14" s="66">
        <f t="shared" si="25"/>
        <v>62134</v>
      </c>
      <c r="L14" s="67">
        <f t="shared" si="21"/>
        <v>0.65987680543755312</v>
      </c>
      <c r="M14" s="68">
        <f t="shared" si="30"/>
        <v>0.60750000000000004</v>
      </c>
      <c r="N14" s="66">
        <f t="shared" si="33"/>
        <v>57202</v>
      </c>
      <c r="O14" s="66">
        <f t="shared" si="26"/>
        <v>4932</v>
      </c>
      <c r="P14" s="66">
        <f t="shared" si="27"/>
        <v>57202</v>
      </c>
      <c r="Q14" s="54">
        <f t="shared" si="28"/>
        <v>0</v>
      </c>
      <c r="R14" s="54">
        <f t="shared" si="34"/>
        <v>0</v>
      </c>
      <c r="S14" s="66">
        <f t="shared" si="23"/>
        <v>57202</v>
      </c>
      <c r="U14" s="55" t="s">
        <v>72</v>
      </c>
      <c r="V14" s="55" t="s">
        <v>288</v>
      </c>
      <c r="W14" s="58">
        <f t="shared" si="9"/>
        <v>10</v>
      </c>
      <c r="X14" s="58">
        <f t="shared" si="10"/>
        <v>6</v>
      </c>
      <c r="Y14" s="58">
        <f t="shared" si="0"/>
        <v>19</v>
      </c>
      <c r="Z14" s="58">
        <f t="shared" si="1"/>
        <v>0</v>
      </c>
      <c r="AA14" s="58">
        <f t="shared" si="2"/>
        <v>29</v>
      </c>
      <c r="AB14" s="58">
        <f t="shared" si="11"/>
        <v>11</v>
      </c>
      <c r="AC14" s="59">
        <v>16445</v>
      </c>
      <c r="AD14" s="63">
        <f t="shared" si="12"/>
        <v>9153</v>
      </c>
      <c r="AE14" s="63">
        <f t="shared" si="3"/>
        <v>12499</v>
      </c>
      <c r="AF14" s="63">
        <f t="shared" si="4"/>
        <v>658</v>
      </c>
      <c r="AG14" s="59">
        <v>34155</v>
      </c>
      <c r="AH14" s="59">
        <v>17710</v>
      </c>
      <c r="AI14" s="59">
        <v>0</v>
      </c>
      <c r="AJ14" s="59">
        <f t="shared" si="18"/>
        <v>1</v>
      </c>
      <c r="AL14" s="55" t="s">
        <v>72</v>
      </c>
      <c r="AM14" s="55" t="s">
        <v>288</v>
      </c>
      <c r="AN14" s="58">
        <f t="shared" si="13"/>
        <v>10</v>
      </c>
      <c r="AO14" s="58">
        <f t="shared" si="14"/>
        <v>0</v>
      </c>
      <c r="AP14" s="58">
        <f t="shared" si="5"/>
        <v>19</v>
      </c>
      <c r="AQ14" s="58">
        <f t="shared" si="6"/>
        <v>6</v>
      </c>
      <c r="AR14" s="58">
        <f t="shared" si="7"/>
        <v>29</v>
      </c>
      <c r="AS14" s="58">
        <f t="shared" si="15"/>
        <v>10</v>
      </c>
      <c r="AT14" s="59">
        <v>16445</v>
      </c>
      <c r="AU14" s="63">
        <f t="shared" si="16"/>
        <v>9153</v>
      </c>
      <c r="AV14" s="63">
        <f t="shared" si="17"/>
        <v>13156</v>
      </c>
      <c r="AW14" s="63">
        <f t="shared" si="8"/>
        <v>823</v>
      </c>
      <c r="AX14" s="59">
        <v>34155</v>
      </c>
      <c r="AY14" s="59">
        <v>17710</v>
      </c>
      <c r="AZ14" s="59">
        <v>0</v>
      </c>
      <c r="BA14" s="59">
        <f t="shared" si="19"/>
        <v>1</v>
      </c>
      <c r="BE14" s="84"/>
      <c r="BR14" s="87"/>
    </row>
    <row r="15" spans="1:70" ht="19.5" customHeight="1">
      <c r="A15" s="22" t="s">
        <v>270</v>
      </c>
      <c r="B15" s="51">
        <f t="shared" si="31"/>
        <v>57202</v>
      </c>
      <c r="C15" s="23" t="s">
        <v>547</v>
      </c>
      <c r="D15" s="52">
        <f>$D$14</f>
        <v>48728</v>
      </c>
      <c r="G15" s="54">
        <v>8</v>
      </c>
      <c r="H15" s="66">
        <f t="shared" si="24"/>
        <v>62134</v>
      </c>
      <c r="I15" s="66">
        <f t="shared" si="32"/>
        <v>0</v>
      </c>
      <c r="J15" s="66">
        <f t="shared" si="20"/>
        <v>0</v>
      </c>
      <c r="K15" s="66">
        <f t="shared" si="25"/>
        <v>62134</v>
      </c>
      <c r="L15" s="67">
        <f t="shared" si="21"/>
        <v>0.65987680543755312</v>
      </c>
      <c r="M15" s="68">
        <f t="shared" si="30"/>
        <v>0.59750000000000003</v>
      </c>
      <c r="N15" s="66">
        <f t="shared" si="33"/>
        <v>56261</v>
      </c>
      <c r="O15" s="66">
        <f t="shared" si="26"/>
        <v>5873</v>
      </c>
      <c r="P15" s="66">
        <f t="shared" si="27"/>
        <v>56261</v>
      </c>
      <c r="Q15" s="54">
        <f t="shared" si="28"/>
        <v>0</v>
      </c>
      <c r="R15" s="54">
        <f t="shared" si="34"/>
        <v>0</v>
      </c>
      <c r="S15" s="66">
        <f t="shared" si="23"/>
        <v>56261</v>
      </c>
      <c r="U15" s="55" t="s">
        <v>73</v>
      </c>
      <c r="V15" s="55" t="s">
        <v>289</v>
      </c>
      <c r="W15" s="58">
        <f t="shared" si="9"/>
        <v>10</v>
      </c>
      <c r="X15" s="58">
        <f t="shared" si="10"/>
        <v>6</v>
      </c>
      <c r="Y15" s="58">
        <f t="shared" si="0"/>
        <v>19</v>
      </c>
      <c r="Z15" s="58">
        <f t="shared" si="1"/>
        <v>0</v>
      </c>
      <c r="AA15" s="58">
        <f t="shared" si="2"/>
        <v>29</v>
      </c>
      <c r="AB15" s="58">
        <f t="shared" si="11"/>
        <v>11</v>
      </c>
      <c r="AC15" s="59">
        <v>17110</v>
      </c>
      <c r="AD15" s="63">
        <f t="shared" si="12"/>
        <v>9485</v>
      </c>
      <c r="AE15" s="63">
        <f t="shared" si="3"/>
        <v>13004</v>
      </c>
      <c r="AF15" s="63">
        <f t="shared" si="4"/>
        <v>685</v>
      </c>
      <c r="AG15" s="59">
        <v>34820</v>
      </c>
      <c r="AH15" s="59">
        <v>17710</v>
      </c>
      <c r="AI15" s="59">
        <v>0</v>
      </c>
      <c r="AJ15" s="59">
        <f t="shared" si="18"/>
        <v>1</v>
      </c>
      <c r="AL15" s="55" t="s">
        <v>73</v>
      </c>
      <c r="AM15" s="55" t="s">
        <v>289</v>
      </c>
      <c r="AN15" s="58">
        <f t="shared" si="13"/>
        <v>10</v>
      </c>
      <c r="AO15" s="58">
        <f t="shared" si="14"/>
        <v>0</v>
      </c>
      <c r="AP15" s="58">
        <f t="shared" si="5"/>
        <v>19</v>
      </c>
      <c r="AQ15" s="58">
        <f t="shared" si="6"/>
        <v>6</v>
      </c>
      <c r="AR15" s="58">
        <f t="shared" si="7"/>
        <v>29</v>
      </c>
      <c r="AS15" s="58">
        <f t="shared" si="15"/>
        <v>10</v>
      </c>
      <c r="AT15" s="59">
        <v>17110</v>
      </c>
      <c r="AU15" s="63">
        <f t="shared" si="16"/>
        <v>9485</v>
      </c>
      <c r="AV15" s="63">
        <f t="shared" si="17"/>
        <v>13688</v>
      </c>
      <c r="AW15" s="63">
        <f t="shared" si="8"/>
        <v>856</v>
      </c>
      <c r="AX15" s="59">
        <v>34820</v>
      </c>
      <c r="AY15" s="59">
        <v>17710</v>
      </c>
      <c r="AZ15" s="59">
        <v>0</v>
      </c>
      <c r="BA15" s="59">
        <f t="shared" si="19"/>
        <v>1</v>
      </c>
      <c r="BE15" s="84"/>
      <c r="BR15" s="87"/>
    </row>
    <row r="16" spans="1:70" ht="19.5" customHeight="1">
      <c r="A16" s="22" t="s">
        <v>269</v>
      </c>
      <c r="B16" s="51">
        <f t="shared" si="31"/>
        <v>56261</v>
      </c>
      <c r="C16" s="23" t="s">
        <v>548</v>
      </c>
      <c r="D16" s="52">
        <f t="shared" ref="D16:D18" si="35">$D$14</f>
        <v>48728</v>
      </c>
      <c r="G16" s="54">
        <v>9</v>
      </c>
      <c r="H16" s="66">
        <f t="shared" si="24"/>
        <v>62134</v>
      </c>
      <c r="I16" s="66">
        <f t="shared" si="32"/>
        <v>0</v>
      </c>
      <c r="J16" s="66">
        <f t="shared" si="20"/>
        <v>0</v>
      </c>
      <c r="K16" s="66">
        <f t="shared" si="25"/>
        <v>62134</v>
      </c>
      <c r="L16" s="67">
        <f t="shared" si="21"/>
        <v>0.65987680543755312</v>
      </c>
      <c r="M16" s="68">
        <f t="shared" si="30"/>
        <v>0.58750000000000002</v>
      </c>
      <c r="N16" s="66">
        <f t="shared" si="33"/>
        <v>55319</v>
      </c>
      <c r="O16" s="66">
        <f t="shared" si="26"/>
        <v>6815</v>
      </c>
      <c r="P16" s="66">
        <f t="shared" si="27"/>
        <v>55319</v>
      </c>
      <c r="Q16" s="54">
        <f t="shared" si="28"/>
        <v>0</v>
      </c>
      <c r="R16" s="54">
        <f t="shared" si="34"/>
        <v>0</v>
      </c>
      <c r="S16" s="66">
        <f t="shared" ref="S16:S23" si="36">IF($K$7&lt;=25000,$K$7,IF(AND($K$7&gt;25000,N16&gt;25000),P16+Q16+R16,IF(AND($K$7&gt;25000,N16&lt;25000),25000)))</f>
        <v>55319</v>
      </c>
      <c r="U16" s="55" t="s">
        <v>74</v>
      </c>
      <c r="V16" s="55" t="s">
        <v>290</v>
      </c>
      <c r="W16" s="58">
        <f t="shared" si="9"/>
        <v>10</v>
      </c>
      <c r="X16" s="58">
        <f t="shared" si="10"/>
        <v>6</v>
      </c>
      <c r="Y16" s="58">
        <f t="shared" si="0"/>
        <v>19</v>
      </c>
      <c r="Z16" s="58">
        <f t="shared" si="1"/>
        <v>0</v>
      </c>
      <c r="AA16" s="58">
        <f t="shared" si="2"/>
        <v>29</v>
      </c>
      <c r="AB16" s="58">
        <f t="shared" si="11"/>
        <v>11</v>
      </c>
      <c r="AC16" s="59">
        <v>17780</v>
      </c>
      <c r="AD16" s="63">
        <f t="shared" si="12"/>
        <v>9820</v>
      </c>
      <c r="AE16" s="63">
        <f t="shared" si="3"/>
        <v>13513</v>
      </c>
      <c r="AF16" s="63">
        <f t="shared" si="4"/>
        <v>712</v>
      </c>
      <c r="AG16" s="59">
        <v>35490</v>
      </c>
      <c r="AH16" s="59">
        <v>17710</v>
      </c>
      <c r="AI16" s="59">
        <v>0</v>
      </c>
      <c r="AJ16" s="59">
        <f t="shared" si="18"/>
        <v>1</v>
      </c>
      <c r="AL16" s="55" t="s">
        <v>74</v>
      </c>
      <c r="AM16" s="55" t="s">
        <v>290</v>
      </c>
      <c r="AN16" s="58">
        <f t="shared" si="13"/>
        <v>10</v>
      </c>
      <c r="AO16" s="58">
        <f t="shared" si="14"/>
        <v>0</v>
      </c>
      <c r="AP16" s="58">
        <f t="shared" si="5"/>
        <v>19</v>
      </c>
      <c r="AQ16" s="58">
        <f t="shared" si="6"/>
        <v>6</v>
      </c>
      <c r="AR16" s="58">
        <f t="shared" si="7"/>
        <v>29</v>
      </c>
      <c r="AS16" s="58">
        <f t="shared" si="15"/>
        <v>10</v>
      </c>
      <c r="AT16" s="59">
        <v>17780</v>
      </c>
      <c r="AU16" s="63">
        <f t="shared" si="16"/>
        <v>9820</v>
      </c>
      <c r="AV16" s="63">
        <f t="shared" si="17"/>
        <v>14224</v>
      </c>
      <c r="AW16" s="63">
        <f t="shared" si="8"/>
        <v>889</v>
      </c>
      <c r="AX16" s="59">
        <v>35490</v>
      </c>
      <c r="AY16" s="59">
        <v>17710</v>
      </c>
      <c r="AZ16" s="59">
        <v>0</v>
      </c>
      <c r="BA16" s="59">
        <f t="shared" si="19"/>
        <v>1</v>
      </c>
      <c r="BE16" s="84"/>
      <c r="BR16" s="87"/>
    </row>
    <row r="17" spans="1:70" ht="19.5" customHeight="1">
      <c r="A17" s="22" t="s">
        <v>268</v>
      </c>
      <c r="B17" s="51">
        <f t="shared" si="31"/>
        <v>55319</v>
      </c>
      <c r="C17" s="23" t="s">
        <v>549</v>
      </c>
      <c r="D17" s="52">
        <f t="shared" si="35"/>
        <v>48728</v>
      </c>
      <c r="G17" s="54">
        <v>10</v>
      </c>
      <c r="H17" s="66">
        <f t="shared" si="24"/>
        <v>62134</v>
      </c>
      <c r="I17" s="66">
        <f t="shared" si="32"/>
        <v>0</v>
      </c>
      <c r="J17" s="66">
        <f t="shared" si="20"/>
        <v>0</v>
      </c>
      <c r="K17" s="66">
        <f t="shared" si="25"/>
        <v>62134</v>
      </c>
      <c r="L17" s="67">
        <f t="shared" si="21"/>
        <v>0.65987680543755312</v>
      </c>
      <c r="M17" s="68">
        <f t="shared" si="30"/>
        <v>0.57750000000000001</v>
      </c>
      <c r="N17" s="66">
        <f t="shared" si="33"/>
        <v>54377</v>
      </c>
      <c r="O17" s="66">
        <f t="shared" si="26"/>
        <v>7757</v>
      </c>
      <c r="P17" s="66">
        <f t="shared" si="27"/>
        <v>54377</v>
      </c>
      <c r="Q17" s="54">
        <f t="shared" si="28"/>
        <v>0</v>
      </c>
      <c r="R17" s="54">
        <f t="shared" si="34"/>
        <v>0</v>
      </c>
      <c r="S17" s="66">
        <f t="shared" si="36"/>
        <v>54377</v>
      </c>
      <c r="U17" s="55" t="s">
        <v>75</v>
      </c>
      <c r="V17" s="55" t="s">
        <v>291</v>
      </c>
      <c r="W17" s="58">
        <f t="shared" si="9"/>
        <v>10</v>
      </c>
      <c r="X17" s="58">
        <f t="shared" si="10"/>
        <v>6</v>
      </c>
      <c r="Y17" s="58">
        <f t="shared" si="0"/>
        <v>19</v>
      </c>
      <c r="Z17" s="58">
        <f t="shared" si="1"/>
        <v>0</v>
      </c>
      <c r="AA17" s="58">
        <f t="shared" si="2"/>
        <v>29</v>
      </c>
      <c r="AB17" s="58">
        <f t="shared" si="11"/>
        <v>11</v>
      </c>
      <c r="AC17" s="59">
        <v>18445</v>
      </c>
      <c r="AD17" s="63">
        <f t="shared" si="12"/>
        <v>10153</v>
      </c>
      <c r="AE17" s="63">
        <f t="shared" si="3"/>
        <v>14019</v>
      </c>
      <c r="AF17" s="63">
        <f t="shared" si="4"/>
        <v>738</v>
      </c>
      <c r="AG17" s="59">
        <v>36155</v>
      </c>
      <c r="AH17" s="59">
        <v>17710</v>
      </c>
      <c r="AI17" s="59">
        <v>0</v>
      </c>
      <c r="AJ17" s="59">
        <f t="shared" si="18"/>
        <v>1</v>
      </c>
      <c r="AL17" s="55" t="s">
        <v>75</v>
      </c>
      <c r="AM17" s="55" t="s">
        <v>291</v>
      </c>
      <c r="AN17" s="58">
        <f t="shared" si="13"/>
        <v>10</v>
      </c>
      <c r="AO17" s="58">
        <f t="shared" si="14"/>
        <v>0</v>
      </c>
      <c r="AP17" s="58">
        <f t="shared" si="5"/>
        <v>19</v>
      </c>
      <c r="AQ17" s="58">
        <f t="shared" si="6"/>
        <v>6</v>
      </c>
      <c r="AR17" s="58">
        <f t="shared" si="7"/>
        <v>29</v>
      </c>
      <c r="AS17" s="58">
        <f t="shared" si="15"/>
        <v>10</v>
      </c>
      <c r="AT17" s="59">
        <v>18445</v>
      </c>
      <c r="AU17" s="63">
        <f t="shared" si="16"/>
        <v>10153</v>
      </c>
      <c r="AV17" s="63">
        <f t="shared" si="17"/>
        <v>14756</v>
      </c>
      <c r="AW17" s="63">
        <f t="shared" si="8"/>
        <v>923</v>
      </c>
      <c r="AX17" s="59">
        <v>36155</v>
      </c>
      <c r="AY17" s="59">
        <v>17710</v>
      </c>
      <c r="AZ17" s="59">
        <v>0</v>
      </c>
      <c r="BA17" s="59">
        <f t="shared" si="19"/>
        <v>1</v>
      </c>
      <c r="BE17" s="84"/>
      <c r="BR17" s="87"/>
    </row>
    <row r="18" spans="1:70" ht="19.5" customHeight="1">
      <c r="A18" s="22" t="s">
        <v>267</v>
      </c>
      <c r="B18" s="51">
        <f t="shared" si="31"/>
        <v>54377</v>
      </c>
      <c r="C18" s="23" t="s">
        <v>550</v>
      </c>
      <c r="D18" s="52">
        <f t="shared" si="35"/>
        <v>48728</v>
      </c>
      <c r="G18" s="54">
        <v>11</v>
      </c>
      <c r="H18" s="66">
        <f t="shared" si="24"/>
        <v>62134</v>
      </c>
      <c r="I18" s="66">
        <f t="shared" si="32"/>
        <v>0</v>
      </c>
      <c r="J18" s="66">
        <f t="shared" si="20"/>
        <v>0</v>
      </c>
      <c r="K18" s="66">
        <f t="shared" si="25"/>
        <v>62134</v>
      </c>
      <c r="L18" s="67">
        <f t="shared" si="21"/>
        <v>0.65987680543755312</v>
      </c>
      <c r="M18" s="68">
        <f t="shared" si="30"/>
        <v>0.5675</v>
      </c>
      <c r="N18" s="66">
        <f t="shared" si="33"/>
        <v>53436</v>
      </c>
      <c r="O18" s="66">
        <f t="shared" si="26"/>
        <v>8698</v>
      </c>
      <c r="P18" s="66">
        <f t="shared" si="27"/>
        <v>53436</v>
      </c>
      <c r="Q18" s="54">
        <f t="shared" si="28"/>
        <v>0</v>
      </c>
      <c r="R18" s="54">
        <f t="shared" si="34"/>
        <v>0</v>
      </c>
      <c r="S18" s="66">
        <f t="shared" si="36"/>
        <v>53436</v>
      </c>
      <c r="U18" s="55" t="s">
        <v>149</v>
      </c>
      <c r="V18" s="55" t="s">
        <v>292</v>
      </c>
      <c r="W18" s="58">
        <f t="shared" si="9"/>
        <v>10</v>
      </c>
      <c r="X18" s="58">
        <f t="shared" si="10"/>
        <v>6</v>
      </c>
      <c r="Y18" s="58">
        <f t="shared" si="0"/>
        <v>19</v>
      </c>
      <c r="Z18" s="58">
        <f t="shared" si="1"/>
        <v>0</v>
      </c>
      <c r="AA18" s="58">
        <f t="shared" si="2"/>
        <v>29</v>
      </c>
      <c r="AB18" s="58">
        <f t="shared" si="11"/>
        <v>11</v>
      </c>
      <c r="AC18" s="59">
        <v>15115</v>
      </c>
      <c r="AD18" s="63">
        <f t="shared" si="12"/>
        <v>8488</v>
      </c>
      <c r="AE18" s="63">
        <f t="shared" si="3"/>
        <v>11488</v>
      </c>
      <c r="AF18" s="63">
        <f t="shared" si="4"/>
        <v>605</v>
      </c>
      <c r="AG18" s="59">
        <v>32885</v>
      </c>
      <c r="AH18" s="59">
        <v>17770</v>
      </c>
      <c r="AI18" s="59">
        <v>0</v>
      </c>
      <c r="AJ18" s="59">
        <f t="shared" si="18"/>
        <v>2</v>
      </c>
      <c r="AL18" s="55" t="s">
        <v>149</v>
      </c>
      <c r="AM18" s="55" t="s">
        <v>292</v>
      </c>
      <c r="AN18" s="58">
        <f t="shared" si="13"/>
        <v>10</v>
      </c>
      <c r="AO18" s="58">
        <f t="shared" si="14"/>
        <v>0</v>
      </c>
      <c r="AP18" s="58">
        <f t="shared" si="5"/>
        <v>19</v>
      </c>
      <c r="AQ18" s="58">
        <f t="shared" si="6"/>
        <v>6</v>
      </c>
      <c r="AR18" s="58">
        <f t="shared" si="7"/>
        <v>29</v>
      </c>
      <c r="AS18" s="58">
        <f t="shared" si="15"/>
        <v>10</v>
      </c>
      <c r="AT18" s="59">
        <v>15115</v>
      </c>
      <c r="AU18" s="63">
        <f t="shared" si="16"/>
        <v>8488</v>
      </c>
      <c r="AV18" s="63">
        <f t="shared" si="17"/>
        <v>12092</v>
      </c>
      <c r="AW18" s="63">
        <f t="shared" si="8"/>
        <v>756</v>
      </c>
      <c r="AX18" s="59">
        <v>32885</v>
      </c>
      <c r="AY18" s="59">
        <v>17770</v>
      </c>
      <c r="AZ18" s="59">
        <v>0</v>
      </c>
      <c r="BA18" s="59">
        <f t="shared" si="19"/>
        <v>2</v>
      </c>
      <c r="BE18" s="84"/>
      <c r="BR18" s="87"/>
    </row>
    <row r="19" spans="1:70" ht="19.5" customHeight="1">
      <c r="A19" s="16"/>
      <c r="B19" s="17"/>
      <c r="C19" s="17"/>
      <c r="D19" s="18"/>
      <c r="G19" s="54">
        <v>12</v>
      </c>
      <c r="H19" s="66">
        <f t="shared" si="24"/>
        <v>62134</v>
      </c>
      <c r="I19" s="66">
        <f t="shared" si="32"/>
        <v>0</v>
      </c>
      <c r="J19" s="66">
        <f t="shared" si="20"/>
        <v>0</v>
      </c>
      <c r="K19" s="66">
        <f t="shared" si="25"/>
        <v>62134</v>
      </c>
      <c r="L19" s="67">
        <f t="shared" si="21"/>
        <v>0.65987680543755312</v>
      </c>
      <c r="M19" s="68">
        <f t="shared" si="30"/>
        <v>0.5575</v>
      </c>
      <c r="N19" s="66">
        <f t="shared" si="33"/>
        <v>52494</v>
      </c>
      <c r="O19" s="66">
        <f t="shared" si="26"/>
        <v>9640</v>
      </c>
      <c r="P19" s="66">
        <f t="shared" si="27"/>
        <v>52494</v>
      </c>
      <c r="Q19" s="54">
        <f t="shared" si="28"/>
        <v>0</v>
      </c>
      <c r="R19" s="54">
        <f t="shared" si="34"/>
        <v>0</v>
      </c>
      <c r="S19" s="66">
        <f t="shared" si="36"/>
        <v>52494</v>
      </c>
      <c r="U19" s="55" t="s">
        <v>150</v>
      </c>
      <c r="V19" s="55" t="s">
        <v>293</v>
      </c>
      <c r="W19" s="58">
        <f t="shared" si="9"/>
        <v>10</v>
      </c>
      <c r="X19" s="58">
        <f t="shared" si="10"/>
        <v>6</v>
      </c>
      <c r="Y19" s="58">
        <f t="shared" si="0"/>
        <v>19</v>
      </c>
      <c r="Z19" s="58">
        <f t="shared" si="1"/>
        <v>0</v>
      </c>
      <c r="AA19" s="58">
        <f t="shared" si="2"/>
        <v>29</v>
      </c>
      <c r="AB19" s="58">
        <f t="shared" si="11"/>
        <v>11</v>
      </c>
      <c r="AC19" s="59">
        <v>15780</v>
      </c>
      <c r="AD19" s="63">
        <f t="shared" si="12"/>
        <v>8820</v>
      </c>
      <c r="AE19" s="63">
        <f t="shared" si="3"/>
        <v>11993</v>
      </c>
      <c r="AF19" s="63">
        <f t="shared" si="4"/>
        <v>632</v>
      </c>
      <c r="AG19" s="59">
        <v>33550</v>
      </c>
      <c r="AH19" s="59">
        <v>17770</v>
      </c>
      <c r="AI19" s="59">
        <v>0</v>
      </c>
      <c r="AJ19" s="59">
        <f t="shared" si="18"/>
        <v>2</v>
      </c>
      <c r="AL19" s="55" t="s">
        <v>150</v>
      </c>
      <c r="AM19" s="55" t="s">
        <v>293</v>
      </c>
      <c r="AN19" s="58">
        <f t="shared" si="13"/>
        <v>10</v>
      </c>
      <c r="AO19" s="58">
        <f t="shared" si="14"/>
        <v>0</v>
      </c>
      <c r="AP19" s="58">
        <f t="shared" si="5"/>
        <v>19</v>
      </c>
      <c r="AQ19" s="58">
        <f t="shared" si="6"/>
        <v>6</v>
      </c>
      <c r="AR19" s="58">
        <f t="shared" si="7"/>
        <v>29</v>
      </c>
      <c r="AS19" s="58">
        <f t="shared" si="15"/>
        <v>10</v>
      </c>
      <c r="AT19" s="59">
        <v>15780</v>
      </c>
      <c r="AU19" s="63">
        <f t="shared" si="16"/>
        <v>8820</v>
      </c>
      <c r="AV19" s="63">
        <f t="shared" si="17"/>
        <v>12624</v>
      </c>
      <c r="AW19" s="63">
        <f t="shared" si="8"/>
        <v>789</v>
      </c>
      <c r="AX19" s="59">
        <v>33550</v>
      </c>
      <c r="AY19" s="59">
        <v>17770</v>
      </c>
      <c r="AZ19" s="59">
        <v>0</v>
      </c>
      <c r="BA19" s="59">
        <f t="shared" si="19"/>
        <v>2</v>
      </c>
      <c r="BE19" s="84"/>
      <c r="BR19" s="87"/>
    </row>
    <row r="20" spans="1:70" ht="19.5" customHeight="1">
      <c r="A20" s="24" t="s">
        <v>553</v>
      </c>
      <c r="B20" s="25"/>
      <c r="C20" s="25"/>
      <c r="D20" s="26"/>
      <c r="G20" s="54">
        <v>13</v>
      </c>
      <c r="H20" s="66">
        <f t="shared" si="24"/>
        <v>62134</v>
      </c>
      <c r="I20" s="66">
        <f t="shared" si="32"/>
        <v>0</v>
      </c>
      <c r="J20" s="66">
        <f t="shared" si="20"/>
        <v>0</v>
      </c>
      <c r="K20" s="66">
        <f t="shared" si="25"/>
        <v>62134</v>
      </c>
      <c r="L20" s="67">
        <f t="shared" si="21"/>
        <v>0.65987680543755312</v>
      </c>
      <c r="M20" s="68">
        <f t="shared" si="30"/>
        <v>0.54749999999999999</v>
      </c>
      <c r="N20" s="66">
        <f t="shared" si="33"/>
        <v>51553</v>
      </c>
      <c r="O20" s="66">
        <f t="shared" si="26"/>
        <v>10581</v>
      </c>
      <c r="P20" s="66">
        <f t="shared" si="27"/>
        <v>51553</v>
      </c>
      <c r="Q20" s="54">
        <f t="shared" si="28"/>
        <v>0</v>
      </c>
      <c r="R20" s="54">
        <f t="shared" si="34"/>
        <v>0</v>
      </c>
      <c r="S20" s="66">
        <f t="shared" si="36"/>
        <v>51553</v>
      </c>
      <c r="U20" s="55" t="s">
        <v>76</v>
      </c>
      <c r="V20" s="55" t="s">
        <v>294</v>
      </c>
      <c r="W20" s="58">
        <f t="shared" si="9"/>
        <v>10</v>
      </c>
      <c r="X20" s="58">
        <f t="shared" si="10"/>
        <v>6</v>
      </c>
      <c r="Y20" s="58">
        <f t="shared" si="0"/>
        <v>19</v>
      </c>
      <c r="Z20" s="58">
        <f t="shared" si="1"/>
        <v>0</v>
      </c>
      <c r="AA20" s="58">
        <f t="shared" si="2"/>
        <v>29</v>
      </c>
      <c r="AB20" s="58">
        <f t="shared" si="11"/>
        <v>11</v>
      </c>
      <c r="AC20" s="59">
        <v>16445</v>
      </c>
      <c r="AD20" s="63">
        <f t="shared" si="12"/>
        <v>9153</v>
      </c>
      <c r="AE20" s="63">
        <f t="shared" si="3"/>
        <v>12499</v>
      </c>
      <c r="AF20" s="63">
        <f t="shared" si="4"/>
        <v>658</v>
      </c>
      <c r="AG20" s="59">
        <v>34215</v>
      </c>
      <c r="AH20" s="59">
        <v>17770</v>
      </c>
      <c r="AI20" s="59">
        <v>0</v>
      </c>
      <c r="AJ20" s="59">
        <f t="shared" si="18"/>
        <v>2</v>
      </c>
      <c r="AL20" s="55" t="s">
        <v>76</v>
      </c>
      <c r="AM20" s="55" t="s">
        <v>294</v>
      </c>
      <c r="AN20" s="58">
        <f t="shared" si="13"/>
        <v>10</v>
      </c>
      <c r="AO20" s="58">
        <f t="shared" si="14"/>
        <v>0</v>
      </c>
      <c r="AP20" s="58">
        <f t="shared" si="5"/>
        <v>19</v>
      </c>
      <c r="AQ20" s="58">
        <f t="shared" si="6"/>
        <v>6</v>
      </c>
      <c r="AR20" s="58">
        <f t="shared" si="7"/>
        <v>29</v>
      </c>
      <c r="AS20" s="58">
        <f t="shared" si="15"/>
        <v>10</v>
      </c>
      <c r="AT20" s="59">
        <v>16445</v>
      </c>
      <c r="AU20" s="63">
        <f t="shared" si="16"/>
        <v>9153</v>
      </c>
      <c r="AV20" s="63">
        <f t="shared" si="17"/>
        <v>13156</v>
      </c>
      <c r="AW20" s="63">
        <f t="shared" si="8"/>
        <v>823</v>
      </c>
      <c r="AX20" s="59">
        <v>34215</v>
      </c>
      <c r="AY20" s="59">
        <v>17770</v>
      </c>
      <c r="AZ20" s="59">
        <v>0</v>
      </c>
      <c r="BA20" s="59">
        <f t="shared" si="19"/>
        <v>2</v>
      </c>
      <c r="BE20" s="84"/>
      <c r="BR20" s="87"/>
    </row>
    <row r="21" spans="1:70" ht="19.5" customHeight="1">
      <c r="A21" s="27" t="s">
        <v>555</v>
      </c>
      <c r="B21" s="28">
        <f>IF(ISERROR(ROUND(AVERAGE(B9:B18,D9:D14),0)),"資料不完整",ROUND(AVERAGE(B9:B18,D9:D14),0))</f>
        <v>55790</v>
      </c>
      <c r="C21" s="29" t="s">
        <v>554</v>
      </c>
      <c r="D21" s="30">
        <f>IF(ISERROR(ROUND(AVERAGE(B9:B18,D9:D18),0)),"資料不完整",ROUND(AVERAGE(B9:B18,D9:D18),0))</f>
        <v>54377</v>
      </c>
      <c r="G21" s="54">
        <v>14</v>
      </c>
      <c r="H21" s="66">
        <f t="shared" si="24"/>
        <v>62134</v>
      </c>
      <c r="I21" s="66">
        <f t="shared" si="32"/>
        <v>0</v>
      </c>
      <c r="J21" s="66">
        <f t="shared" si="20"/>
        <v>0</v>
      </c>
      <c r="K21" s="66">
        <f t="shared" si="25"/>
        <v>62134</v>
      </c>
      <c r="L21" s="67">
        <f t="shared" si="21"/>
        <v>0.65987680543755312</v>
      </c>
      <c r="M21" s="68">
        <f t="shared" si="30"/>
        <v>0.53749999999999998</v>
      </c>
      <c r="N21" s="66">
        <f t="shared" si="33"/>
        <v>50611</v>
      </c>
      <c r="O21" s="66">
        <f t="shared" si="26"/>
        <v>11523</v>
      </c>
      <c r="P21" s="66">
        <f t="shared" si="27"/>
        <v>50611</v>
      </c>
      <c r="Q21" s="54">
        <f t="shared" si="28"/>
        <v>0</v>
      </c>
      <c r="R21" s="54">
        <f t="shared" si="34"/>
        <v>0</v>
      </c>
      <c r="S21" s="66">
        <f t="shared" si="36"/>
        <v>50611</v>
      </c>
      <c r="U21" s="55" t="s">
        <v>77</v>
      </c>
      <c r="V21" s="55" t="s">
        <v>295</v>
      </c>
      <c r="W21" s="58">
        <f t="shared" si="9"/>
        <v>10</v>
      </c>
      <c r="X21" s="58">
        <f t="shared" si="10"/>
        <v>6</v>
      </c>
      <c r="Y21" s="58">
        <f t="shared" si="0"/>
        <v>19</v>
      </c>
      <c r="Z21" s="58">
        <f t="shared" si="1"/>
        <v>0</v>
      </c>
      <c r="AA21" s="58">
        <f t="shared" si="2"/>
        <v>29</v>
      </c>
      <c r="AB21" s="58">
        <f t="shared" si="11"/>
        <v>11</v>
      </c>
      <c r="AC21" s="59">
        <v>17110</v>
      </c>
      <c r="AD21" s="63">
        <f t="shared" si="12"/>
        <v>9485</v>
      </c>
      <c r="AE21" s="63">
        <f t="shared" si="3"/>
        <v>13004</v>
      </c>
      <c r="AF21" s="63">
        <f t="shared" si="4"/>
        <v>685</v>
      </c>
      <c r="AG21" s="59">
        <v>34880</v>
      </c>
      <c r="AH21" s="59">
        <v>17770</v>
      </c>
      <c r="AI21" s="59">
        <v>0</v>
      </c>
      <c r="AJ21" s="59">
        <f t="shared" si="18"/>
        <v>2</v>
      </c>
      <c r="AL21" s="55" t="s">
        <v>77</v>
      </c>
      <c r="AM21" s="55" t="s">
        <v>295</v>
      </c>
      <c r="AN21" s="58">
        <f t="shared" si="13"/>
        <v>10</v>
      </c>
      <c r="AO21" s="58">
        <f t="shared" si="14"/>
        <v>0</v>
      </c>
      <c r="AP21" s="58">
        <f t="shared" si="5"/>
        <v>19</v>
      </c>
      <c r="AQ21" s="58">
        <f t="shared" si="6"/>
        <v>6</v>
      </c>
      <c r="AR21" s="58">
        <f t="shared" si="7"/>
        <v>29</v>
      </c>
      <c r="AS21" s="58">
        <f t="shared" si="15"/>
        <v>10</v>
      </c>
      <c r="AT21" s="59">
        <v>17110</v>
      </c>
      <c r="AU21" s="63">
        <f t="shared" si="16"/>
        <v>9485</v>
      </c>
      <c r="AV21" s="63">
        <f t="shared" si="17"/>
        <v>13688</v>
      </c>
      <c r="AW21" s="63">
        <f t="shared" si="8"/>
        <v>856</v>
      </c>
      <c r="AX21" s="59">
        <v>34880</v>
      </c>
      <c r="AY21" s="59">
        <v>17770</v>
      </c>
      <c r="AZ21" s="59">
        <v>0</v>
      </c>
      <c r="BA21" s="59">
        <f t="shared" si="19"/>
        <v>2</v>
      </c>
      <c r="BE21" s="84"/>
      <c r="BR21" s="87"/>
    </row>
    <row r="22" spans="1:70" ht="15" customHeight="1">
      <c r="A22" s="31"/>
      <c r="B22" s="32"/>
      <c r="C22" s="33"/>
      <c r="D22" s="34"/>
      <c r="G22" s="54">
        <v>15</v>
      </c>
      <c r="H22" s="66">
        <f t="shared" si="24"/>
        <v>62134</v>
      </c>
      <c r="I22" s="66">
        <f t="shared" si="32"/>
        <v>0</v>
      </c>
      <c r="J22" s="66">
        <f t="shared" si="20"/>
        <v>0</v>
      </c>
      <c r="K22" s="66">
        <f t="shared" si="25"/>
        <v>62134</v>
      </c>
      <c r="L22" s="67">
        <f t="shared" si="21"/>
        <v>0.65987680543755312</v>
      </c>
      <c r="M22" s="68">
        <f t="shared" si="30"/>
        <v>0.52749999999999997</v>
      </c>
      <c r="N22" s="66">
        <f t="shared" si="33"/>
        <v>49669</v>
      </c>
      <c r="O22" s="66">
        <f t="shared" si="26"/>
        <v>12465</v>
      </c>
      <c r="P22" s="66">
        <f t="shared" si="27"/>
        <v>49669</v>
      </c>
      <c r="Q22" s="54">
        <f t="shared" si="28"/>
        <v>0</v>
      </c>
      <c r="R22" s="54">
        <f t="shared" si="34"/>
        <v>0</v>
      </c>
      <c r="S22" s="66">
        <f t="shared" si="36"/>
        <v>49669</v>
      </c>
      <c r="U22" s="55" t="s">
        <v>78</v>
      </c>
      <c r="V22" s="55" t="s">
        <v>296</v>
      </c>
      <c r="W22" s="58">
        <f t="shared" si="9"/>
        <v>10</v>
      </c>
      <c r="X22" s="58">
        <f t="shared" si="10"/>
        <v>6</v>
      </c>
      <c r="Y22" s="58">
        <f t="shared" si="0"/>
        <v>19</v>
      </c>
      <c r="Z22" s="58">
        <f t="shared" si="1"/>
        <v>0</v>
      </c>
      <c r="AA22" s="58">
        <f t="shared" si="2"/>
        <v>29</v>
      </c>
      <c r="AB22" s="58">
        <f t="shared" si="11"/>
        <v>11</v>
      </c>
      <c r="AC22" s="59">
        <v>17780</v>
      </c>
      <c r="AD22" s="63">
        <f t="shared" si="12"/>
        <v>9820</v>
      </c>
      <c r="AE22" s="63">
        <f t="shared" si="3"/>
        <v>13513</v>
      </c>
      <c r="AF22" s="63">
        <f t="shared" si="4"/>
        <v>712</v>
      </c>
      <c r="AG22" s="59">
        <v>35550</v>
      </c>
      <c r="AH22" s="59">
        <v>17770</v>
      </c>
      <c r="AI22" s="59">
        <v>0</v>
      </c>
      <c r="AJ22" s="59">
        <f t="shared" si="18"/>
        <v>2</v>
      </c>
      <c r="AL22" s="55" t="s">
        <v>78</v>
      </c>
      <c r="AM22" s="55" t="s">
        <v>296</v>
      </c>
      <c r="AN22" s="58">
        <f t="shared" si="13"/>
        <v>10</v>
      </c>
      <c r="AO22" s="58">
        <f t="shared" si="14"/>
        <v>0</v>
      </c>
      <c r="AP22" s="58">
        <f t="shared" si="5"/>
        <v>19</v>
      </c>
      <c r="AQ22" s="58">
        <f t="shared" si="6"/>
        <v>6</v>
      </c>
      <c r="AR22" s="58">
        <f t="shared" si="7"/>
        <v>29</v>
      </c>
      <c r="AS22" s="58">
        <f t="shared" si="15"/>
        <v>10</v>
      </c>
      <c r="AT22" s="59">
        <v>17780</v>
      </c>
      <c r="AU22" s="63">
        <f t="shared" si="16"/>
        <v>9820</v>
      </c>
      <c r="AV22" s="63">
        <f t="shared" si="17"/>
        <v>14224</v>
      </c>
      <c r="AW22" s="63">
        <f t="shared" si="8"/>
        <v>889</v>
      </c>
      <c r="AX22" s="59">
        <v>35550</v>
      </c>
      <c r="AY22" s="59">
        <v>17770</v>
      </c>
      <c r="AZ22" s="59">
        <v>0</v>
      </c>
      <c r="BA22" s="59">
        <f t="shared" si="19"/>
        <v>2</v>
      </c>
      <c r="BE22" s="84"/>
      <c r="BR22" s="87"/>
    </row>
    <row r="23" spans="1:70" ht="21" customHeight="1">
      <c r="A23" s="94" t="s">
        <v>556</v>
      </c>
      <c r="B23" s="93"/>
      <c r="C23" s="93"/>
      <c r="D23" s="95"/>
      <c r="E23" s="17"/>
      <c r="G23" s="54">
        <v>16</v>
      </c>
      <c r="H23" s="66">
        <f t="shared" si="24"/>
        <v>62134</v>
      </c>
      <c r="I23" s="66">
        <f t="shared" si="32"/>
        <v>0</v>
      </c>
      <c r="J23" s="66">
        <f t="shared" si="20"/>
        <v>0</v>
      </c>
      <c r="K23" s="66">
        <f t="shared" ref="K23" si="37">SUM(H23:I23)</f>
        <v>62134</v>
      </c>
      <c r="L23" s="67">
        <f t="shared" si="21"/>
        <v>0.65987680543755312</v>
      </c>
      <c r="M23" s="68">
        <f t="shared" si="30"/>
        <v>0.51749999999999996</v>
      </c>
      <c r="N23" s="66">
        <f t="shared" ref="N23" si="38">ROUND($D$4*2*M23,0)</f>
        <v>48728</v>
      </c>
      <c r="O23" s="66">
        <f t="shared" si="26"/>
        <v>13406</v>
      </c>
      <c r="P23" s="66">
        <f t="shared" si="27"/>
        <v>48728</v>
      </c>
      <c r="Q23" s="54">
        <f t="shared" si="28"/>
        <v>0</v>
      </c>
      <c r="R23" s="54">
        <f t="shared" si="34"/>
        <v>0</v>
      </c>
      <c r="S23" s="66">
        <f t="shared" si="36"/>
        <v>48728</v>
      </c>
      <c r="U23" s="55" t="s">
        <v>151</v>
      </c>
      <c r="V23" s="55" t="s">
        <v>297</v>
      </c>
      <c r="W23" s="58">
        <f t="shared" si="9"/>
        <v>10</v>
      </c>
      <c r="X23" s="58">
        <f t="shared" si="10"/>
        <v>6</v>
      </c>
      <c r="Y23" s="58">
        <f t="shared" si="0"/>
        <v>19</v>
      </c>
      <c r="Z23" s="58">
        <f t="shared" si="1"/>
        <v>0</v>
      </c>
      <c r="AA23" s="58">
        <f t="shared" si="2"/>
        <v>29</v>
      </c>
      <c r="AB23" s="58">
        <f t="shared" si="11"/>
        <v>11</v>
      </c>
      <c r="AC23" s="59">
        <v>18445</v>
      </c>
      <c r="AD23" s="63">
        <f t="shared" si="12"/>
        <v>10153</v>
      </c>
      <c r="AE23" s="63">
        <f t="shared" si="3"/>
        <v>14019</v>
      </c>
      <c r="AF23" s="63">
        <f t="shared" si="4"/>
        <v>738</v>
      </c>
      <c r="AG23" s="59">
        <v>36215</v>
      </c>
      <c r="AH23" s="59">
        <v>17770</v>
      </c>
      <c r="AI23" s="59">
        <v>0</v>
      </c>
      <c r="AJ23" s="59">
        <f t="shared" si="18"/>
        <v>2</v>
      </c>
      <c r="AL23" s="55" t="s">
        <v>151</v>
      </c>
      <c r="AM23" s="55" t="s">
        <v>297</v>
      </c>
      <c r="AN23" s="58">
        <f t="shared" si="13"/>
        <v>10</v>
      </c>
      <c r="AO23" s="58">
        <f t="shared" si="14"/>
        <v>0</v>
      </c>
      <c r="AP23" s="58">
        <f t="shared" si="5"/>
        <v>19</v>
      </c>
      <c r="AQ23" s="58">
        <f t="shared" si="6"/>
        <v>6</v>
      </c>
      <c r="AR23" s="58">
        <f t="shared" si="7"/>
        <v>29</v>
      </c>
      <c r="AS23" s="58">
        <f t="shared" si="15"/>
        <v>10</v>
      </c>
      <c r="AT23" s="59">
        <v>18445</v>
      </c>
      <c r="AU23" s="63">
        <f t="shared" si="16"/>
        <v>10153</v>
      </c>
      <c r="AV23" s="63">
        <f t="shared" si="17"/>
        <v>14756</v>
      </c>
      <c r="AW23" s="63">
        <f t="shared" si="8"/>
        <v>923</v>
      </c>
      <c r="AX23" s="59">
        <v>36215</v>
      </c>
      <c r="AY23" s="59">
        <v>17770</v>
      </c>
      <c r="AZ23" s="59">
        <v>0</v>
      </c>
      <c r="BA23" s="59">
        <f t="shared" si="19"/>
        <v>2</v>
      </c>
      <c r="BE23" s="84"/>
      <c r="BR23" s="87"/>
    </row>
    <row r="24" spans="1:70" ht="26.25" customHeight="1">
      <c r="A24" s="94" t="s">
        <v>568</v>
      </c>
      <c r="B24" s="93"/>
      <c r="C24" s="93"/>
      <c r="D24" s="95"/>
      <c r="E24" s="35"/>
      <c r="G24" s="54">
        <v>18</v>
      </c>
      <c r="H24" s="66"/>
      <c r="I24" s="66" t="e">
        <f t="shared" si="32"/>
        <v>#N/A</v>
      </c>
      <c r="J24" s="66">
        <f t="shared" si="20"/>
        <v>0</v>
      </c>
      <c r="K24" s="66"/>
      <c r="L24" s="67"/>
      <c r="M24" s="68" t="e">
        <f t="shared" si="30"/>
        <v>#N/A</v>
      </c>
      <c r="N24" s="66"/>
      <c r="Q24" s="66"/>
      <c r="R24" s="66"/>
      <c r="S24" s="67"/>
      <c r="U24" s="55" t="s">
        <v>152</v>
      </c>
      <c r="V24" s="55" t="s">
        <v>286</v>
      </c>
      <c r="W24" s="58">
        <f t="shared" si="9"/>
        <v>10</v>
      </c>
      <c r="X24" s="58">
        <f t="shared" si="10"/>
        <v>6</v>
      </c>
      <c r="Y24" s="58">
        <f t="shared" si="0"/>
        <v>19</v>
      </c>
      <c r="Z24" s="58">
        <f t="shared" si="1"/>
        <v>0</v>
      </c>
      <c r="AA24" s="58">
        <f t="shared" si="2"/>
        <v>29</v>
      </c>
      <c r="AB24" s="58">
        <f t="shared" si="11"/>
        <v>11</v>
      </c>
      <c r="AC24" s="59">
        <v>19110</v>
      </c>
      <c r="AD24" s="63">
        <f t="shared" si="12"/>
        <v>10485</v>
      </c>
      <c r="AE24" s="63">
        <f t="shared" si="3"/>
        <v>14524</v>
      </c>
      <c r="AF24" s="63">
        <f t="shared" si="4"/>
        <v>765</v>
      </c>
      <c r="AG24" s="59">
        <v>36880</v>
      </c>
      <c r="AH24" s="59">
        <v>17770</v>
      </c>
      <c r="AI24" s="59">
        <v>0</v>
      </c>
      <c r="AJ24" s="59">
        <f t="shared" si="18"/>
        <v>2</v>
      </c>
      <c r="AL24" s="55" t="s">
        <v>152</v>
      </c>
      <c r="AM24" s="55" t="s">
        <v>286</v>
      </c>
      <c r="AN24" s="58">
        <f t="shared" si="13"/>
        <v>10</v>
      </c>
      <c r="AO24" s="58">
        <f t="shared" si="14"/>
        <v>0</v>
      </c>
      <c r="AP24" s="58">
        <f t="shared" si="5"/>
        <v>19</v>
      </c>
      <c r="AQ24" s="58">
        <f t="shared" si="6"/>
        <v>6</v>
      </c>
      <c r="AR24" s="58">
        <f t="shared" si="7"/>
        <v>29</v>
      </c>
      <c r="AS24" s="58">
        <f t="shared" si="15"/>
        <v>10</v>
      </c>
      <c r="AT24" s="59">
        <v>19110</v>
      </c>
      <c r="AU24" s="63">
        <f t="shared" si="16"/>
        <v>10485</v>
      </c>
      <c r="AV24" s="63">
        <f t="shared" si="17"/>
        <v>15288</v>
      </c>
      <c r="AW24" s="63">
        <f t="shared" si="8"/>
        <v>956</v>
      </c>
      <c r="AX24" s="59">
        <v>36880</v>
      </c>
      <c r="AY24" s="59">
        <v>17770</v>
      </c>
      <c r="AZ24" s="59">
        <v>0</v>
      </c>
      <c r="BA24" s="59">
        <f t="shared" si="19"/>
        <v>2</v>
      </c>
      <c r="BE24" s="84"/>
      <c r="BR24" s="87"/>
    </row>
    <row r="25" spans="1:70" ht="23.25" customHeight="1">
      <c r="A25" s="94" t="s">
        <v>569</v>
      </c>
      <c r="B25" s="93"/>
      <c r="C25" s="93"/>
      <c r="D25" s="95"/>
      <c r="E25" s="35"/>
      <c r="G25" s="71"/>
      <c r="U25" s="55" t="s">
        <v>79</v>
      </c>
      <c r="V25" s="55" t="s">
        <v>298</v>
      </c>
      <c r="W25" s="58">
        <f t="shared" si="9"/>
        <v>10</v>
      </c>
      <c r="X25" s="58">
        <f t="shared" si="10"/>
        <v>6</v>
      </c>
      <c r="Y25" s="58">
        <f t="shared" si="0"/>
        <v>19</v>
      </c>
      <c r="Z25" s="58">
        <f t="shared" si="1"/>
        <v>0</v>
      </c>
      <c r="AA25" s="58">
        <f t="shared" si="2"/>
        <v>29</v>
      </c>
      <c r="AB25" s="58">
        <f t="shared" si="11"/>
        <v>11</v>
      </c>
      <c r="AC25" s="59">
        <v>19775</v>
      </c>
      <c r="AD25" s="63">
        <f t="shared" si="12"/>
        <v>10818</v>
      </c>
      <c r="AE25" s="63">
        <f t="shared" si="3"/>
        <v>15029</v>
      </c>
      <c r="AF25" s="63">
        <f t="shared" si="4"/>
        <v>791</v>
      </c>
      <c r="AG25" s="59">
        <v>37545</v>
      </c>
      <c r="AH25" s="59">
        <v>17770</v>
      </c>
      <c r="AI25" s="59">
        <v>0</v>
      </c>
      <c r="AJ25" s="59">
        <f t="shared" si="18"/>
        <v>2</v>
      </c>
      <c r="AL25" s="55" t="s">
        <v>79</v>
      </c>
      <c r="AM25" s="55" t="s">
        <v>298</v>
      </c>
      <c r="AN25" s="58">
        <f t="shared" si="13"/>
        <v>10</v>
      </c>
      <c r="AO25" s="58">
        <f t="shared" si="14"/>
        <v>0</v>
      </c>
      <c r="AP25" s="58">
        <f t="shared" si="5"/>
        <v>19</v>
      </c>
      <c r="AQ25" s="58">
        <f t="shared" si="6"/>
        <v>6</v>
      </c>
      <c r="AR25" s="58">
        <f t="shared" si="7"/>
        <v>29</v>
      </c>
      <c r="AS25" s="58">
        <f t="shared" si="15"/>
        <v>10</v>
      </c>
      <c r="AT25" s="59">
        <v>19775</v>
      </c>
      <c r="AU25" s="63">
        <f t="shared" si="16"/>
        <v>10818</v>
      </c>
      <c r="AV25" s="63">
        <f t="shared" si="17"/>
        <v>15820</v>
      </c>
      <c r="AW25" s="63">
        <f t="shared" si="8"/>
        <v>989</v>
      </c>
      <c r="AX25" s="59">
        <v>37545</v>
      </c>
      <c r="AY25" s="59">
        <v>17770</v>
      </c>
      <c r="AZ25" s="59">
        <v>0</v>
      </c>
      <c r="BA25" s="59">
        <f t="shared" si="19"/>
        <v>2</v>
      </c>
      <c r="BE25" s="84"/>
      <c r="BR25" s="87"/>
    </row>
    <row r="26" spans="1:70" ht="37.5" customHeight="1">
      <c r="A26" s="94" t="s">
        <v>570</v>
      </c>
      <c r="B26" s="93"/>
      <c r="C26" s="93"/>
      <c r="D26" s="95"/>
      <c r="E26" s="35"/>
      <c r="G26" s="54" t="s">
        <v>516</v>
      </c>
      <c r="L26" s="54" t="s">
        <v>517</v>
      </c>
      <c r="U26" s="55" t="s">
        <v>80</v>
      </c>
      <c r="V26" s="55" t="s">
        <v>299</v>
      </c>
      <c r="W26" s="58">
        <f t="shared" si="9"/>
        <v>10</v>
      </c>
      <c r="X26" s="58">
        <f t="shared" si="10"/>
        <v>6</v>
      </c>
      <c r="Y26" s="58">
        <f t="shared" si="0"/>
        <v>19</v>
      </c>
      <c r="Z26" s="58">
        <f t="shared" si="1"/>
        <v>0</v>
      </c>
      <c r="AA26" s="58">
        <f t="shared" si="2"/>
        <v>29</v>
      </c>
      <c r="AB26" s="58">
        <f t="shared" si="11"/>
        <v>11</v>
      </c>
      <c r="AC26" s="59">
        <v>20440</v>
      </c>
      <c r="AD26" s="63">
        <f t="shared" si="12"/>
        <v>11150</v>
      </c>
      <c r="AE26" s="63">
        <f t="shared" si="3"/>
        <v>15535</v>
      </c>
      <c r="AF26" s="63">
        <f t="shared" si="4"/>
        <v>818</v>
      </c>
      <c r="AG26" s="59">
        <v>38210</v>
      </c>
      <c r="AH26" s="59">
        <v>17770</v>
      </c>
      <c r="AI26" s="59">
        <v>0</v>
      </c>
      <c r="AJ26" s="59">
        <f t="shared" si="18"/>
        <v>2</v>
      </c>
      <c r="AL26" s="55" t="s">
        <v>80</v>
      </c>
      <c r="AM26" s="55" t="s">
        <v>299</v>
      </c>
      <c r="AN26" s="58">
        <f t="shared" si="13"/>
        <v>10</v>
      </c>
      <c r="AO26" s="58">
        <f t="shared" si="14"/>
        <v>0</v>
      </c>
      <c r="AP26" s="58">
        <f t="shared" si="5"/>
        <v>19</v>
      </c>
      <c r="AQ26" s="58">
        <f t="shared" si="6"/>
        <v>6</v>
      </c>
      <c r="AR26" s="58">
        <f t="shared" si="7"/>
        <v>29</v>
      </c>
      <c r="AS26" s="58">
        <f t="shared" si="15"/>
        <v>10</v>
      </c>
      <c r="AT26" s="59">
        <v>20440</v>
      </c>
      <c r="AU26" s="63">
        <f t="shared" si="16"/>
        <v>11150</v>
      </c>
      <c r="AV26" s="63">
        <f t="shared" si="17"/>
        <v>16352</v>
      </c>
      <c r="AW26" s="63">
        <f t="shared" si="8"/>
        <v>1022</v>
      </c>
      <c r="AX26" s="59">
        <v>38210</v>
      </c>
      <c r="AY26" s="59">
        <v>17770</v>
      </c>
      <c r="AZ26" s="59">
        <v>0</v>
      </c>
      <c r="BA26" s="59">
        <f t="shared" si="19"/>
        <v>2</v>
      </c>
      <c r="BE26" s="84"/>
      <c r="BR26" s="87"/>
    </row>
    <row r="27" spans="1:70" ht="38.25" customHeight="1">
      <c r="A27" s="94" t="s">
        <v>571</v>
      </c>
      <c r="B27" s="93"/>
      <c r="C27" s="93"/>
      <c r="D27" s="95"/>
      <c r="E27" s="35"/>
      <c r="G27" s="72" t="s">
        <v>520</v>
      </c>
      <c r="H27" s="72" t="s">
        <v>521</v>
      </c>
      <c r="L27" s="72" t="s">
        <v>518</v>
      </c>
      <c r="M27" s="72" t="s">
        <v>520</v>
      </c>
      <c r="O27" s="72" t="s">
        <v>519</v>
      </c>
      <c r="P27" s="72"/>
      <c r="Q27" s="72"/>
      <c r="R27" s="72"/>
      <c r="U27" s="55" t="s">
        <v>81</v>
      </c>
      <c r="V27" s="55" t="s">
        <v>300</v>
      </c>
      <c r="W27" s="58">
        <f t="shared" si="9"/>
        <v>10</v>
      </c>
      <c r="X27" s="58">
        <f t="shared" si="10"/>
        <v>6</v>
      </c>
      <c r="Y27" s="58">
        <f t="shared" si="0"/>
        <v>19</v>
      </c>
      <c r="Z27" s="58">
        <f t="shared" si="1"/>
        <v>0</v>
      </c>
      <c r="AA27" s="58">
        <f t="shared" si="2"/>
        <v>29</v>
      </c>
      <c r="AB27" s="58">
        <f t="shared" si="11"/>
        <v>11</v>
      </c>
      <c r="AC27" s="59">
        <v>21110</v>
      </c>
      <c r="AD27" s="63">
        <f t="shared" si="12"/>
        <v>11485</v>
      </c>
      <c r="AE27" s="63">
        <f t="shared" si="3"/>
        <v>16044</v>
      </c>
      <c r="AF27" s="63">
        <f t="shared" si="4"/>
        <v>845</v>
      </c>
      <c r="AG27" s="59">
        <v>38880</v>
      </c>
      <c r="AH27" s="59">
        <v>17770</v>
      </c>
      <c r="AI27" s="59">
        <v>0</v>
      </c>
      <c r="AJ27" s="59">
        <f t="shared" si="18"/>
        <v>2</v>
      </c>
      <c r="AL27" s="55" t="s">
        <v>81</v>
      </c>
      <c r="AM27" s="55" t="s">
        <v>300</v>
      </c>
      <c r="AN27" s="58">
        <f t="shared" si="13"/>
        <v>10</v>
      </c>
      <c r="AO27" s="58">
        <f t="shared" si="14"/>
        <v>0</v>
      </c>
      <c r="AP27" s="58">
        <f t="shared" si="5"/>
        <v>19</v>
      </c>
      <c r="AQ27" s="58">
        <f t="shared" si="6"/>
        <v>6</v>
      </c>
      <c r="AR27" s="58">
        <f t="shared" si="7"/>
        <v>29</v>
      </c>
      <c r="AS27" s="58">
        <f t="shared" si="15"/>
        <v>10</v>
      </c>
      <c r="AT27" s="59">
        <v>21110</v>
      </c>
      <c r="AU27" s="63">
        <f t="shared" si="16"/>
        <v>11485</v>
      </c>
      <c r="AV27" s="63">
        <f t="shared" si="17"/>
        <v>16888</v>
      </c>
      <c r="AW27" s="63">
        <f t="shared" si="8"/>
        <v>1056</v>
      </c>
      <c r="AX27" s="59">
        <v>38880</v>
      </c>
      <c r="AY27" s="59">
        <v>17770</v>
      </c>
      <c r="AZ27" s="59">
        <v>0</v>
      </c>
      <c r="BA27" s="59">
        <f t="shared" si="19"/>
        <v>2</v>
      </c>
      <c r="BE27" s="84"/>
      <c r="BR27" s="87"/>
    </row>
    <row r="28" spans="1:70" ht="19.5" customHeight="1">
      <c r="A28" s="94" t="s">
        <v>566</v>
      </c>
      <c r="B28" s="93"/>
      <c r="C28" s="93"/>
      <c r="D28" s="95"/>
      <c r="E28" s="35"/>
      <c r="G28" s="54">
        <v>1</v>
      </c>
      <c r="H28" s="73">
        <v>0.09</v>
      </c>
      <c r="L28" s="54">
        <v>35</v>
      </c>
      <c r="M28" s="54">
        <v>1</v>
      </c>
      <c r="N28" s="54" t="str">
        <f>L28&amp;M28</f>
        <v>351</v>
      </c>
      <c r="O28" s="67">
        <v>0.75</v>
      </c>
      <c r="P28" s="67"/>
      <c r="Q28" s="67"/>
      <c r="R28" s="67"/>
      <c r="U28" s="55" t="s">
        <v>82</v>
      </c>
      <c r="V28" s="55" t="s">
        <v>301</v>
      </c>
      <c r="W28" s="58">
        <f t="shared" si="9"/>
        <v>10</v>
      </c>
      <c r="X28" s="58">
        <f t="shared" si="10"/>
        <v>6</v>
      </c>
      <c r="Y28" s="58">
        <f t="shared" si="0"/>
        <v>19</v>
      </c>
      <c r="Z28" s="58">
        <f t="shared" si="1"/>
        <v>0</v>
      </c>
      <c r="AA28" s="58">
        <f t="shared" si="2"/>
        <v>29</v>
      </c>
      <c r="AB28" s="58">
        <f t="shared" si="11"/>
        <v>11</v>
      </c>
      <c r="AC28" s="59">
        <v>21775</v>
      </c>
      <c r="AD28" s="63">
        <f t="shared" si="12"/>
        <v>11818</v>
      </c>
      <c r="AE28" s="63">
        <f t="shared" si="3"/>
        <v>16549</v>
      </c>
      <c r="AF28" s="63">
        <f t="shared" si="4"/>
        <v>871</v>
      </c>
      <c r="AG28" s="59">
        <v>39545</v>
      </c>
      <c r="AH28" s="59">
        <v>17770</v>
      </c>
      <c r="AI28" s="59">
        <v>0</v>
      </c>
      <c r="AJ28" s="59">
        <f t="shared" si="18"/>
        <v>2</v>
      </c>
      <c r="AL28" s="55" t="s">
        <v>82</v>
      </c>
      <c r="AM28" s="55" t="s">
        <v>301</v>
      </c>
      <c r="AN28" s="58">
        <f t="shared" si="13"/>
        <v>10</v>
      </c>
      <c r="AO28" s="58">
        <f t="shared" si="14"/>
        <v>0</v>
      </c>
      <c r="AP28" s="58">
        <f t="shared" si="5"/>
        <v>19</v>
      </c>
      <c r="AQ28" s="58">
        <f t="shared" si="6"/>
        <v>6</v>
      </c>
      <c r="AR28" s="58">
        <f t="shared" si="7"/>
        <v>29</v>
      </c>
      <c r="AS28" s="58">
        <f t="shared" si="15"/>
        <v>10</v>
      </c>
      <c r="AT28" s="59">
        <v>21775</v>
      </c>
      <c r="AU28" s="63">
        <f t="shared" si="16"/>
        <v>11818</v>
      </c>
      <c r="AV28" s="63">
        <f t="shared" si="17"/>
        <v>17420</v>
      </c>
      <c r="AW28" s="63">
        <f t="shared" si="8"/>
        <v>1089</v>
      </c>
      <c r="AX28" s="59">
        <v>39545</v>
      </c>
      <c r="AY28" s="59">
        <v>17770</v>
      </c>
      <c r="AZ28" s="59">
        <v>0</v>
      </c>
      <c r="BA28" s="59">
        <f t="shared" si="19"/>
        <v>2</v>
      </c>
      <c r="BE28" s="84"/>
      <c r="BR28" s="87"/>
    </row>
    <row r="29" spans="1:70" ht="66" customHeight="1" thickBot="1">
      <c r="A29" s="96" t="s">
        <v>572</v>
      </c>
      <c r="B29" s="97"/>
      <c r="C29" s="97"/>
      <c r="D29" s="98"/>
      <c r="E29" s="35"/>
      <c r="G29" s="54">
        <v>2</v>
      </c>
      <c r="H29" s="73">
        <v>0.09</v>
      </c>
      <c r="L29" s="54">
        <v>35</v>
      </c>
      <c r="M29" s="54">
        <v>2</v>
      </c>
      <c r="N29" s="54" t="str">
        <f t="shared" ref="N29:N92" si="39">L29&amp;M29</f>
        <v>352</v>
      </c>
      <c r="O29" s="67">
        <v>0.74</v>
      </c>
      <c r="P29" s="67"/>
      <c r="Q29" s="67"/>
      <c r="R29" s="67"/>
      <c r="U29" s="55" t="s">
        <v>153</v>
      </c>
      <c r="V29" s="55" t="s">
        <v>302</v>
      </c>
      <c r="W29" s="58">
        <f t="shared" si="9"/>
        <v>10</v>
      </c>
      <c r="X29" s="58">
        <f t="shared" si="10"/>
        <v>6</v>
      </c>
      <c r="Y29" s="58">
        <f t="shared" si="0"/>
        <v>19</v>
      </c>
      <c r="Z29" s="58">
        <f t="shared" si="1"/>
        <v>0</v>
      </c>
      <c r="AA29" s="58">
        <f t="shared" si="2"/>
        <v>29</v>
      </c>
      <c r="AB29" s="58">
        <f t="shared" si="11"/>
        <v>11</v>
      </c>
      <c r="AC29" s="59">
        <v>18445</v>
      </c>
      <c r="AD29" s="63">
        <f t="shared" si="12"/>
        <v>10153</v>
      </c>
      <c r="AE29" s="63">
        <f t="shared" si="3"/>
        <v>14019</v>
      </c>
      <c r="AF29" s="63">
        <f t="shared" si="4"/>
        <v>738</v>
      </c>
      <c r="AG29" s="59">
        <v>36275</v>
      </c>
      <c r="AH29" s="59">
        <v>17830</v>
      </c>
      <c r="AI29" s="59">
        <v>0</v>
      </c>
      <c r="AJ29" s="59">
        <f t="shared" si="18"/>
        <v>3</v>
      </c>
      <c r="AL29" s="55" t="s">
        <v>153</v>
      </c>
      <c r="AM29" s="55" t="s">
        <v>302</v>
      </c>
      <c r="AN29" s="58">
        <f t="shared" si="13"/>
        <v>10</v>
      </c>
      <c r="AO29" s="58">
        <f t="shared" si="14"/>
        <v>0</v>
      </c>
      <c r="AP29" s="58">
        <f t="shared" si="5"/>
        <v>19</v>
      </c>
      <c r="AQ29" s="58">
        <f t="shared" si="6"/>
        <v>6</v>
      </c>
      <c r="AR29" s="58">
        <f t="shared" si="7"/>
        <v>29</v>
      </c>
      <c r="AS29" s="58">
        <f t="shared" si="15"/>
        <v>10</v>
      </c>
      <c r="AT29" s="59">
        <v>18445</v>
      </c>
      <c r="AU29" s="63">
        <f t="shared" si="16"/>
        <v>10153</v>
      </c>
      <c r="AV29" s="63">
        <f t="shared" si="17"/>
        <v>14756</v>
      </c>
      <c r="AW29" s="63">
        <f t="shared" si="8"/>
        <v>923</v>
      </c>
      <c r="AX29" s="59">
        <v>36275</v>
      </c>
      <c r="AY29" s="59">
        <v>17830</v>
      </c>
      <c r="AZ29" s="59">
        <v>0</v>
      </c>
      <c r="BA29" s="59">
        <f t="shared" si="19"/>
        <v>3</v>
      </c>
      <c r="BE29" s="84"/>
      <c r="BR29" s="87"/>
    </row>
    <row r="30" spans="1:70" ht="13.5" customHeight="1" thickTop="1">
      <c r="A30" s="93"/>
      <c r="B30" s="93"/>
      <c r="C30" s="93"/>
      <c r="D30" s="93"/>
      <c r="E30" s="35"/>
      <c r="G30" s="54">
        <v>3</v>
      </c>
      <c r="H30" s="73">
        <v>0.06</v>
      </c>
      <c r="L30" s="54">
        <v>35</v>
      </c>
      <c r="M30" s="54">
        <v>3</v>
      </c>
      <c r="N30" s="54" t="str">
        <f t="shared" si="39"/>
        <v>353</v>
      </c>
      <c r="O30" s="67">
        <v>0.73</v>
      </c>
      <c r="P30" s="67"/>
      <c r="Q30" s="67"/>
      <c r="R30" s="67"/>
      <c r="U30" s="55" t="s">
        <v>154</v>
      </c>
      <c r="V30" s="55" t="s">
        <v>303</v>
      </c>
      <c r="W30" s="58">
        <f t="shared" si="9"/>
        <v>10</v>
      </c>
      <c r="X30" s="58">
        <f t="shared" si="10"/>
        <v>6</v>
      </c>
      <c r="Y30" s="58">
        <f t="shared" si="0"/>
        <v>19</v>
      </c>
      <c r="Z30" s="58">
        <f t="shared" si="1"/>
        <v>0</v>
      </c>
      <c r="AA30" s="58">
        <f t="shared" si="2"/>
        <v>29</v>
      </c>
      <c r="AB30" s="58">
        <f t="shared" si="11"/>
        <v>11</v>
      </c>
      <c r="AC30" s="59">
        <v>19110</v>
      </c>
      <c r="AD30" s="63">
        <f t="shared" si="12"/>
        <v>10485</v>
      </c>
      <c r="AE30" s="63">
        <f t="shared" si="3"/>
        <v>14524</v>
      </c>
      <c r="AF30" s="63">
        <f t="shared" si="4"/>
        <v>765</v>
      </c>
      <c r="AG30" s="59">
        <v>36940</v>
      </c>
      <c r="AH30" s="59">
        <v>17830</v>
      </c>
      <c r="AI30" s="59">
        <v>0</v>
      </c>
      <c r="AJ30" s="59">
        <f t="shared" si="18"/>
        <v>3</v>
      </c>
      <c r="AL30" s="55" t="s">
        <v>154</v>
      </c>
      <c r="AM30" s="55" t="s">
        <v>303</v>
      </c>
      <c r="AN30" s="58">
        <f t="shared" si="13"/>
        <v>10</v>
      </c>
      <c r="AO30" s="58">
        <f t="shared" si="14"/>
        <v>0</v>
      </c>
      <c r="AP30" s="58">
        <f t="shared" si="5"/>
        <v>19</v>
      </c>
      <c r="AQ30" s="58">
        <f t="shared" si="6"/>
        <v>6</v>
      </c>
      <c r="AR30" s="58">
        <f t="shared" si="7"/>
        <v>29</v>
      </c>
      <c r="AS30" s="58">
        <f t="shared" si="15"/>
        <v>10</v>
      </c>
      <c r="AT30" s="59">
        <v>19110</v>
      </c>
      <c r="AU30" s="63">
        <f t="shared" si="16"/>
        <v>10485</v>
      </c>
      <c r="AV30" s="63">
        <f t="shared" si="17"/>
        <v>15288</v>
      </c>
      <c r="AW30" s="63">
        <f t="shared" si="8"/>
        <v>956</v>
      </c>
      <c r="AX30" s="59">
        <v>36940</v>
      </c>
      <c r="AY30" s="59">
        <v>17830</v>
      </c>
      <c r="AZ30" s="59">
        <v>0</v>
      </c>
      <c r="BA30" s="59">
        <f t="shared" si="19"/>
        <v>3</v>
      </c>
      <c r="BE30" s="84"/>
      <c r="BR30" s="87"/>
    </row>
    <row r="31" spans="1:70" ht="39" customHeight="1">
      <c r="A31" s="92" t="s">
        <v>573</v>
      </c>
      <c r="B31" s="92"/>
      <c r="C31" s="92"/>
      <c r="D31" s="92"/>
      <c r="E31" s="36"/>
      <c r="G31" s="54">
        <v>4</v>
      </c>
      <c r="H31" s="73">
        <v>0.06</v>
      </c>
      <c r="L31" s="54">
        <v>35</v>
      </c>
      <c r="M31" s="54">
        <v>4</v>
      </c>
      <c r="N31" s="54" t="str">
        <f t="shared" si="39"/>
        <v>354</v>
      </c>
      <c r="O31" s="67">
        <v>0.72</v>
      </c>
      <c r="P31" s="67"/>
      <c r="Q31" s="67"/>
      <c r="R31" s="67"/>
      <c r="U31" s="55" t="s">
        <v>83</v>
      </c>
      <c r="V31" s="55" t="s">
        <v>304</v>
      </c>
      <c r="W31" s="58">
        <f t="shared" si="9"/>
        <v>10</v>
      </c>
      <c r="X31" s="58">
        <f t="shared" si="10"/>
        <v>6</v>
      </c>
      <c r="Y31" s="58">
        <f t="shared" si="0"/>
        <v>19</v>
      </c>
      <c r="Z31" s="58">
        <f t="shared" si="1"/>
        <v>0</v>
      </c>
      <c r="AA31" s="58">
        <f t="shared" si="2"/>
        <v>29</v>
      </c>
      <c r="AB31" s="58">
        <f t="shared" si="11"/>
        <v>11</v>
      </c>
      <c r="AC31" s="59">
        <v>19775</v>
      </c>
      <c r="AD31" s="63">
        <f t="shared" si="12"/>
        <v>10818</v>
      </c>
      <c r="AE31" s="63">
        <f t="shared" si="3"/>
        <v>15029</v>
      </c>
      <c r="AF31" s="63">
        <f t="shared" si="4"/>
        <v>791</v>
      </c>
      <c r="AG31" s="59">
        <v>37605</v>
      </c>
      <c r="AH31" s="59">
        <v>17830</v>
      </c>
      <c r="AI31" s="59">
        <v>0</v>
      </c>
      <c r="AJ31" s="59">
        <f t="shared" si="18"/>
        <v>3</v>
      </c>
      <c r="AL31" s="55" t="s">
        <v>83</v>
      </c>
      <c r="AM31" s="55" t="s">
        <v>304</v>
      </c>
      <c r="AN31" s="58">
        <f t="shared" si="13"/>
        <v>10</v>
      </c>
      <c r="AO31" s="58">
        <f t="shared" si="14"/>
        <v>0</v>
      </c>
      <c r="AP31" s="58">
        <f t="shared" si="5"/>
        <v>19</v>
      </c>
      <c r="AQ31" s="58">
        <f t="shared" si="6"/>
        <v>6</v>
      </c>
      <c r="AR31" s="58">
        <f t="shared" si="7"/>
        <v>29</v>
      </c>
      <c r="AS31" s="58">
        <f t="shared" si="15"/>
        <v>10</v>
      </c>
      <c r="AT31" s="59">
        <v>19775</v>
      </c>
      <c r="AU31" s="63">
        <f t="shared" si="16"/>
        <v>10818</v>
      </c>
      <c r="AV31" s="63">
        <f t="shared" si="17"/>
        <v>15820</v>
      </c>
      <c r="AW31" s="63">
        <f t="shared" si="8"/>
        <v>989</v>
      </c>
      <c r="AX31" s="59">
        <v>37605</v>
      </c>
      <c r="AY31" s="59">
        <v>17830</v>
      </c>
      <c r="AZ31" s="59">
        <v>0</v>
      </c>
      <c r="BA31" s="59">
        <f t="shared" si="19"/>
        <v>3</v>
      </c>
      <c r="BE31" s="84"/>
      <c r="BR31" s="87"/>
    </row>
    <row r="32" spans="1:70" ht="20.25" customHeight="1">
      <c r="A32" s="93" t="s">
        <v>574</v>
      </c>
      <c r="B32" s="93"/>
      <c r="C32" s="93"/>
      <c r="D32" s="93"/>
      <c r="E32" s="37"/>
      <c r="G32" s="54">
        <v>5</v>
      </c>
      <c r="H32" s="73">
        <v>0.03</v>
      </c>
      <c r="L32" s="54">
        <v>35</v>
      </c>
      <c r="M32" s="54">
        <v>5</v>
      </c>
      <c r="N32" s="54" t="str">
        <f t="shared" si="39"/>
        <v>355</v>
      </c>
      <c r="O32" s="67">
        <v>0.71</v>
      </c>
      <c r="P32" s="67"/>
      <c r="Q32" s="67"/>
      <c r="R32" s="67"/>
      <c r="U32" s="55" t="s">
        <v>84</v>
      </c>
      <c r="V32" s="55" t="s">
        <v>305</v>
      </c>
      <c r="W32" s="58">
        <f t="shared" si="9"/>
        <v>10</v>
      </c>
      <c r="X32" s="58">
        <f t="shared" si="10"/>
        <v>6</v>
      </c>
      <c r="Y32" s="58">
        <f t="shared" si="0"/>
        <v>19</v>
      </c>
      <c r="Z32" s="58">
        <f t="shared" si="1"/>
        <v>0</v>
      </c>
      <c r="AA32" s="58">
        <f t="shared" si="2"/>
        <v>29</v>
      </c>
      <c r="AB32" s="58">
        <f t="shared" si="11"/>
        <v>11</v>
      </c>
      <c r="AC32" s="59">
        <v>20440</v>
      </c>
      <c r="AD32" s="63">
        <f t="shared" si="12"/>
        <v>11150</v>
      </c>
      <c r="AE32" s="63">
        <f t="shared" si="3"/>
        <v>15535</v>
      </c>
      <c r="AF32" s="63">
        <f t="shared" si="4"/>
        <v>818</v>
      </c>
      <c r="AG32" s="59">
        <v>38270</v>
      </c>
      <c r="AH32" s="59">
        <v>17830</v>
      </c>
      <c r="AI32" s="59">
        <v>0</v>
      </c>
      <c r="AJ32" s="59">
        <f t="shared" si="18"/>
        <v>3</v>
      </c>
      <c r="AL32" s="55" t="s">
        <v>84</v>
      </c>
      <c r="AM32" s="55" t="s">
        <v>305</v>
      </c>
      <c r="AN32" s="58">
        <f t="shared" si="13"/>
        <v>10</v>
      </c>
      <c r="AO32" s="58">
        <f t="shared" si="14"/>
        <v>0</v>
      </c>
      <c r="AP32" s="58">
        <f t="shared" si="5"/>
        <v>19</v>
      </c>
      <c r="AQ32" s="58">
        <f t="shared" si="6"/>
        <v>6</v>
      </c>
      <c r="AR32" s="58">
        <f t="shared" si="7"/>
        <v>29</v>
      </c>
      <c r="AS32" s="58">
        <f t="shared" si="15"/>
        <v>10</v>
      </c>
      <c r="AT32" s="59">
        <v>20440</v>
      </c>
      <c r="AU32" s="63">
        <f t="shared" si="16"/>
        <v>11150</v>
      </c>
      <c r="AV32" s="63">
        <f t="shared" si="17"/>
        <v>16352</v>
      </c>
      <c r="AW32" s="63">
        <f t="shared" si="8"/>
        <v>1022</v>
      </c>
      <c r="AX32" s="59">
        <v>38270</v>
      </c>
      <c r="AY32" s="59">
        <v>17830</v>
      </c>
      <c r="AZ32" s="59">
        <v>0</v>
      </c>
      <c r="BA32" s="59">
        <f t="shared" si="19"/>
        <v>3</v>
      </c>
      <c r="BE32" s="84"/>
      <c r="BR32" s="87"/>
    </row>
    <row r="33" spans="1:70" ht="35.25" customHeight="1">
      <c r="A33" s="93" t="s">
        <v>575</v>
      </c>
      <c r="B33" s="93"/>
      <c r="C33" s="93"/>
      <c r="D33" s="93"/>
      <c r="E33" s="37"/>
      <c r="G33" s="54">
        <v>6</v>
      </c>
      <c r="H33" s="73">
        <v>0.03</v>
      </c>
      <c r="L33" s="54">
        <v>35</v>
      </c>
      <c r="M33" s="54">
        <v>6</v>
      </c>
      <c r="N33" s="54" t="str">
        <f t="shared" si="39"/>
        <v>356</v>
      </c>
      <c r="O33" s="67">
        <v>0.7</v>
      </c>
      <c r="P33" s="67"/>
      <c r="Q33" s="67"/>
      <c r="R33" s="67"/>
      <c r="U33" s="55" t="s">
        <v>85</v>
      </c>
      <c r="V33" s="55" t="s">
        <v>306</v>
      </c>
      <c r="W33" s="58">
        <f t="shared" si="9"/>
        <v>10</v>
      </c>
      <c r="X33" s="58">
        <f t="shared" si="10"/>
        <v>6</v>
      </c>
      <c r="Y33" s="58">
        <f t="shared" si="0"/>
        <v>19</v>
      </c>
      <c r="Z33" s="58">
        <f t="shared" si="1"/>
        <v>0</v>
      </c>
      <c r="AA33" s="58">
        <f t="shared" si="2"/>
        <v>29</v>
      </c>
      <c r="AB33" s="58">
        <f t="shared" si="11"/>
        <v>11</v>
      </c>
      <c r="AC33" s="59">
        <v>21110</v>
      </c>
      <c r="AD33" s="63">
        <f t="shared" si="12"/>
        <v>11485</v>
      </c>
      <c r="AE33" s="63">
        <f t="shared" si="3"/>
        <v>16044</v>
      </c>
      <c r="AF33" s="63">
        <f t="shared" si="4"/>
        <v>845</v>
      </c>
      <c r="AG33" s="59">
        <v>38940</v>
      </c>
      <c r="AH33" s="59">
        <v>17830</v>
      </c>
      <c r="AI33" s="59">
        <v>0</v>
      </c>
      <c r="AJ33" s="59">
        <f t="shared" si="18"/>
        <v>3</v>
      </c>
      <c r="AL33" s="55" t="s">
        <v>85</v>
      </c>
      <c r="AM33" s="55" t="s">
        <v>306</v>
      </c>
      <c r="AN33" s="58">
        <f t="shared" si="13"/>
        <v>10</v>
      </c>
      <c r="AO33" s="58">
        <f t="shared" si="14"/>
        <v>0</v>
      </c>
      <c r="AP33" s="58">
        <f t="shared" si="5"/>
        <v>19</v>
      </c>
      <c r="AQ33" s="58">
        <f t="shared" si="6"/>
        <v>6</v>
      </c>
      <c r="AR33" s="58">
        <f t="shared" si="7"/>
        <v>29</v>
      </c>
      <c r="AS33" s="58">
        <f t="shared" si="15"/>
        <v>10</v>
      </c>
      <c r="AT33" s="59">
        <v>21110</v>
      </c>
      <c r="AU33" s="63">
        <f t="shared" si="16"/>
        <v>11485</v>
      </c>
      <c r="AV33" s="63">
        <f t="shared" si="17"/>
        <v>16888</v>
      </c>
      <c r="AW33" s="63">
        <f t="shared" si="8"/>
        <v>1056</v>
      </c>
      <c r="AX33" s="59">
        <v>38940</v>
      </c>
      <c r="AY33" s="59">
        <v>17830</v>
      </c>
      <c r="AZ33" s="59">
        <v>0</v>
      </c>
      <c r="BA33" s="59">
        <f t="shared" si="19"/>
        <v>3</v>
      </c>
      <c r="BE33" s="84"/>
      <c r="BR33" s="87"/>
    </row>
    <row r="34" spans="1:70" ht="46.5" customHeight="1">
      <c r="A34" s="93" t="s">
        <v>576</v>
      </c>
      <c r="B34" s="93"/>
      <c r="C34" s="93"/>
      <c r="D34" s="93"/>
      <c r="E34" s="37"/>
      <c r="G34" s="54">
        <v>7</v>
      </c>
      <c r="H34" s="73">
        <v>0</v>
      </c>
      <c r="L34" s="54">
        <v>35</v>
      </c>
      <c r="M34" s="54">
        <v>7</v>
      </c>
      <c r="N34" s="54" t="str">
        <f t="shared" si="39"/>
        <v>357</v>
      </c>
      <c r="O34" s="67">
        <v>0.69</v>
      </c>
      <c r="P34" s="67"/>
      <c r="Q34" s="67"/>
      <c r="R34" s="67"/>
      <c r="U34" s="55" t="s">
        <v>155</v>
      </c>
      <c r="V34" s="55" t="s">
        <v>307</v>
      </c>
      <c r="W34" s="58">
        <f t="shared" si="9"/>
        <v>10</v>
      </c>
      <c r="X34" s="58">
        <f t="shared" si="10"/>
        <v>6</v>
      </c>
      <c r="Y34" s="58">
        <f t="shared" si="0"/>
        <v>19</v>
      </c>
      <c r="Z34" s="58">
        <f t="shared" si="1"/>
        <v>0</v>
      </c>
      <c r="AA34" s="58">
        <f t="shared" si="2"/>
        <v>29</v>
      </c>
      <c r="AB34" s="58">
        <f t="shared" si="11"/>
        <v>11</v>
      </c>
      <c r="AC34" s="59">
        <v>21775</v>
      </c>
      <c r="AD34" s="63">
        <f t="shared" si="12"/>
        <v>11818</v>
      </c>
      <c r="AE34" s="63">
        <f t="shared" si="3"/>
        <v>16549</v>
      </c>
      <c r="AF34" s="63">
        <f t="shared" si="4"/>
        <v>871</v>
      </c>
      <c r="AG34" s="59">
        <v>39605</v>
      </c>
      <c r="AH34" s="59">
        <v>17830</v>
      </c>
      <c r="AI34" s="59">
        <v>0</v>
      </c>
      <c r="AJ34" s="59">
        <f t="shared" si="18"/>
        <v>3</v>
      </c>
      <c r="AL34" s="55" t="s">
        <v>155</v>
      </c>
      <c r="AM34" s="55" t="s">
        <v>307</v>
      </c>
      <c r="AN34" s="58">
        <f t="shared" si="13"/>
        <v>10</v>
      </c>
      <c r="AO34" s="58">
        <f t="shared" si="14"/>
        <v>0</v>
      </c>
      <c r="AP34" s="58">
        <f t="shared" si="5"/>
        <v>19</v>
      </c>
      <c r="AQ34" s="58">
        <f t="shared" si="6"/>
        <v>6</v>
      </c>
      <c r="AR34" s="58">
        <f t="shared" si="7"/>
        <v>29</v>
      </c>
      <c r="AS34" s="58">
        <f t="shared" si="15"/>
        <v>10</v>
      </c>
      <c r="AT34" s="59">
        <v>21775</v>
      </c>
      <c r="AU34" s="63">
        <f t="shared" si="16"/>
        <v>11818</v>
      </c>
      <c r="AV34" s="63">
        <f t="shared" si="17"/>
        <v>17420</v>
      </c>
      <c r="AW34" s="63">
        <f t="shared" si="8"/>
        <v>1089</v>
      </c>
      <c r="AX34" s="59">
        <v>39605</v>
      </c>
      <c r="AY34" s="59">
        <v>17830</v>
      </c>
      <c r="AZ34" s="59">
        <v>0</v>
      </c>
      <c r="BA34" s="59">
        <f t="shared" si="19"/>
        <v>3</v>
      </c>
      <c r="BE34" s="84"/>
      <c r="BR34" s="87"/>
    </row>
    <row r="35" spans="1:70" ht="36" customHeight="1">
      <c r="A35" s="93" t="s">
        <v>577</v>
      </c>
      <c r="B35" s="93"/>
      <c r="C35" s="93"/>
      <c r="D35" s="93"/>
      <c r="E35" s="37"/>
      <c r="G35" s="54">
        <v>8</v>
      </c>
      <c r="H35" s="73">
        <v>0</v>
      </c>
      <c r="L35" s="54">
        <v>35</v>
      </c>
      <c r="M35" s="54">
        <v>8</v>
      </c>
      <c r="N35" s="54" t="str">
        <f t="shared" si="39"/>
        <v>358</v>
      </c>
      <c r="O35" s="67">
        <v>0.68</v>
      </c>
      <c r="P35" s="67"/>
      <c r="Q35" s="67"/>
      <c r="R35" s="67"/>
      <c r="U35" s="55" t="s">
        <v>156</v>
      </c>
      <c r="V35" s="55" t="s">
        <v>308</v>
      </c>
      <c r="W35" s="58">
        <f t="shared" si="9"/>
        <v>10</v>
      </c>
      <c r="X35" s="58">
        <f t="shared" si="10"/>
        <v>6</v>
      </c>
      <c r="Y35" s="58">
        <f t="shared" si="0"/>
        <v>19</v>
      </c>
      <c r="Z35" s="58">
        <f t="shared" si="1"/>
        <v>0</v>
      </c>
      <c r="AA35" s="58">
        <f t="shared" si="2"/>
        <v>29</v>
      </c>
      <c r="AB35" s="58">
        <f t="shared" si="11"/>
        <v>11</v>
      </c>
      <c r="AC35" s="59">
        <v>22440</v>
      </c>
      <c r="AD35" s="63">
        <f t="shared" si="12"/>
        <v>12150</v>
      </c>
      <c r="AE35" s="63">
        <f t="shared" si="3"/>
        <v>17055</v>
      </c>
      <c r="AF35" s="63">
        <f t="shared" si="4"/>
        <v>898</v>
      </c>
      <c r="AG35" s="59">
        <v>40270</v>
      </c>
      <c r="AH35" s="59">
        <v>17830</v>
      </c>
      <c r="AI35" s="59">
        <v>0</v>
      </c>
      <c r="AJ35" s="59">
        <f t="shared" si="18"/>
        <v>3</v>
      </c>
      <c r="AL35" s="55" t="s">
        <v>156</v>
      </c>
      <c r="AM35" s="55" t="s">
        <v>308</v>
      </c>
      <c r="AN35" s="58">
        <f t="shared" si="13"/>
        <v>10</v>
      </c>
      <c r="AO35" s="58">
        <f t="shared" si="14"/>
        <v>0</v>
      </c>
      <c r="AP35" s="58">
        <f t="shared" si="5"/>
        <v>19</v>
      </c>
      <c r="AQ35" s="58">
        <f t="shared" si="6"/>
        <v>6</v>
      </c>
      <c r="AR35" s="58">
        <f t="shared" si="7"/>
        <v>29</v>
      </c>
      <c r="AS35" s="58">
        <f t="shared" si="15"/>
        <v>10</v>
      </c>
      <c r="AT35" s="59">
        <v>22440</v>
      </c>
      <c r="AU35" s="63">
        <f t="shared" si="16"/>
        <v>12150</v>
      </c>
      <c r="AV35" s="63">
        <f t="shared" si="17"/>
        <v>17952</v>
      </c>
      <c r="AW35" s="63">
        <f t="shared" si="8"/>
        <v>1122</v>
      </c>
      <c r="AX35" s="59">
        <v>40270</v>
      </c>
      <c r="AY35" s="59">
        <v>17830</v>
      </c>
      <c r="AZ35" s="59">
        <v>0</v>
      </c>
      <c r="BA35" s="59">
        <f t="shared" si="19"/>
        <v>3</v>
      </c>
      <c r="BE35" s="84"/>
      <c r="BR35" s="87"/>
    </row>
    <row r="36" spans="1:70">
      <c r="C36" s="38"/>
      <c r="G36" s="54">
        <v>9</v>
      </c>
      <c r="H36" s="73">
        <v>0</v>
      </c>
      <c r="L36" s="54">
        <v>35</v>
      </c>
      <c r="M36" s="54">
        <v>9</v>
      </c>
      <c r="N36" s="54" t="str">
        <f t="shared" si="39"/>
        <v>359</v>
      </c>
      <c r="O36" s="67">
        <v>0.67</v>
      </c>
      <c r="P36" s="67"/>
      <c r="Q36" s="67"/>
      <c r="R36" s="67"/>
      <c r="U36" s="55" t="s">
        <v>86</v>
      </c>
      <c r="V36" s="55" t="s">
        <v>309</v>
      </c>
      <c r="W36" s="58">
        <f t="shared" si="9"/>
        <v>10</v>
      </c>
      <c r="X36" s="58">
        <f t="shared" si="10"/>
        <v>6</v>
      </c>
      <c r="Y36" s="58">
        <f t="shared" si="0"/>
        <v>19</v>
      </c>
      <c r="Z36" s="58">
        <f t="shared" si="1"/>
        <v>0</v>
      </c>
      <c r="AA36" s="58">
        <f t="shared" si="2"/>
        <v>29</v>
      </c>
      <c r="AB36" s="58">
        <f t="shared" si="11"/>
        <v>11</v>
      </c>
      <c r="AC36" s="59">
        <v>23105</v>
      </c>
      <c r="AD36" s="63">
        <f t="shared" si="12"/>
        <v>12483</v>
      </c>
      <c r="AE36" s="63">
        <f t="shared" si="3"/>
        <v>17560</v>
      </c>
      <c r="AF36" s="63">
        <f t="shared" si="4"/>
        <v>925</v>
      </c>
      <c r="AG36" s="59">
        <v>40935</v>
      </c>
      <c r="AH36" s="59">
        <v>17830</v>
      </c>
      <c r="AI36" s="59">
        <v>0</v>
      </c>
      <c r="AJ36" s="59">
        <f t="shared" si="18"/>
        <v>3</v>
      </c>
      <c r="AL36" s="55" t="s">
        <v>86</v>
      </c>
      <c r="AM36" s="55" t="s">
        <v>309</v>
      </c>
      <c r="AN36" s="58">
        <f t="shared" si="13"/>
        <v>10</v>
      </c>
      <c r="AO36" s="58">
        <f t="shared" si="14"/>
        <v>0</v>
      </c>
      <c r="AP36" s="58">
        <f t="shared" si="5"/>
        <v>19</v>
      </c>
      <c r="AQ36" s="58">
        <f t="shared" si="6"/>
        <v>6</v>
      </c>
      <c r="AR36" s="58">
        <f t="shared" si="7"/>
        <v>29</v>
      </c>
      <c r="AS36" s="58">
        <f t="shared" si="15"/>
        <v>10</v>
      </c>
      <c r="AT36" s="59">
        <v>23105</v>
      </c>
      <c r="AU36" s="63">
        <f t="shared" si="16"/>
        <v>12483</v>
      </c>
      <c r="AV36" s="63">
        <f t="shared" si="17"/>
        <v>18484</v>
      </c>
      <c r="AW36" s="63">
        <f t="shared" si="8"/>
        <v>1156</v>
      </c>
      <c r="AX36" s="59">
        <v>40935</v>
      </c>
      <c r="AY36" s="59">
        <v>17830</v>
      </c>
      <c r="AZ36" s="59">
        <v>0</v>
      </c>
      <c r="BA36" s="59">
        <f t="shared" si="19"/>
        <v>3</v>
      </c>
      <c r="BE36" s="84"/>
      <c r="BR36" s="87"/>
    </row>
    <row r="37" spans="1:70">
      <c r="C37" s="38"/>
      <c r="D37" s="39"/>
      <c r="E37" s="40"/>
      <c r="G37" s="54">
        <v>10</v>
      </c>
      <c r="H37" s="73">
        <v>0</v>
      </c>
      <c r="L37" s="54">
        <v>35</v>
      </c>
      <c r="M37" s="54">
        <v>10</v>
      </c>
      <c r="N37" s="54" t="str">
        <f t="shared" si="39"/>
        <v>3510</v>
      </c>
      <c r="O37" s="67">
        <v>0.66</v>
      </c>
      <c r="P37" s="67"/>
      <c r="Q37" s="67"/>
      <c r="R37" s="67"/>
      <c r="U37" s="55" t="s">
        <v>87</v>
      </c>
      <c r="V37" s="55" t="s">
        <v>310</v>
      </c>
      <c r="W37" s="58">
        <f t="shared" si="9"/>
        <v>10</v>
      </c>
      <c r="X37" s="58">
        <f t="shared" si="10"/>
        <v>6</v>
      </c>
      <c r="Y37" s="58">
        <f t="shared" si="0"/>
        <v>19</v>
      </c>
      <c r="Z37" s="58">
        <f t="shared" si="1"/>
        <v>0</v>
      </c>
      <c r="AA37" s="58">
        <f t="shared" si="2"/>
        <v>29</v>
      </c>
      <c r="AB37" s="58">
        <f t="shared" si="11"/>
        <v>11</v>
      </c>
      <c r="AC37" s="59">
        <v>23770</v>
      </c>
      <c r="AD37" s="63">
        <f t="shared" si="12"/>
        <v>12815</v>
      </c>
      <c r="AE37" s="63">
        <f t="shared" si="3"/>
        <v>18066</v>
      </c>
      <c r="AF37" s="63">
        <f t="shared" si="4"/>
        <v>951</v>
      </c>
      <c r="AG37" s="59">
        <v>41600</v>
      </c>
      <c r="AH37" s="59">
        <v>17830</v>
      </c>
      <c r="AI37" s="59">
        <v>0</v>
      </c>
      <c r="AJ37" s="59">
        <f t="shared" si="18"/>
        <v>3</v>
      </c>
      <c r="AL37" s="55" t="s">
        <v>87</v>
      </c>
      <c r="AM37" s="55" t="s">
        <v>310</v>
      </c>
      <c r="AN37" s="58">
        <f t="shared" si="13"/>
        <v>10</v>
      </c>
      <c r="AO37" s="58">
        <f t="shared" si="14"/>
        <v>0</v>
      </c>
      <c r="AP37" s="58">
        <f t="shared" si="5"/>
        <v>19</v>
      </c>
      <c r="AQ37" s="58">
        <f t="shared" si="6"/>
        <v>6</v>
      </c>
      <c r="AR37" s="58">
        <f t="shared" si="7"/>
        <v>29</v>
      </c>
      <c r="AS37" s="58">
        <f t="shared" si="15"/>
        <v>10</v>
      </c>
      <c r="AT37" s="59">
        <v>23770</v>
      </c>
      <c r="AU37" s="63">
        <f t="shared" si="16"/>
        <v>12815</v>
      </c>
      <c r="AV37" s="63">
        <f t="shared" si="17"/>
        <v>19016</v>
      </c>
      <c r="AW37" s="63">
        <f t="shared" si="8"/>
        <v>1189</v>
      </c>
      <c r="AX37" s="59">
        <v>41600</v>
      </c>
      <c r="AY37" s="59">
        <v>17830</v>
      </c>
      <c r="AZ37" s="59">
        <v>0</v>
      </c>
      <c r="BA37" s="59">
        <f t="shared" si="19"/>
        <v>3</v>
      </c>
      <c r="BE37" s="84"/>
      <c r="BR37" s="87"/>
    </row>
    <row r="38" spans="1:70">
      <c r="D38" s="39"/>
      <c r="E38" s="40"/>
      <c r="G38" s="54">
        <v>11</v>
      </c>
      <c r="H38" s="73">
        <v>0</v>
      </c>
      <c r="L38" s="54">
        <v>35</v>
      </c>
      <c r="M38" s="54">
        <v>11</v>
      </c>
      <c r="N38" s="54" t="str">
        <f t="shared" si="39"/>
        <v>3511</v>
      </c>
      <c r="O38" s="67">
        <v>0.65</v>
      </c>
      <c r="P38" s="67"/>
      <c r="Q38" s="67"/>
      <c r="R38" s="67"/>
      <c r="U38" s="55" t="s">
        <v>88</v>
      </c>
      <c r="V38" s="55" t="s">
        <v>311</v>
      </c>
      <c r="W38" s="58">
        <f t="shared" si="9"/>
        <v>10</v>
      </c>
      <c r="X38" s="58">
        <f t="shared" si="10"/>
        <v>6</v>
      </c>
      <c r="Y38" s="58">
        <f t="shared" si="0"/>
        <v>19</v>
      </c>
      <c r="Z38" s="58">
        <f t="shared" si="1"/>
        <v>0</v>
      </c>
      <c r="AA38" s="58">
        <f t="shared" si="2"/>
        <v>29</v>
      </c>
      <c r="AB38" s="58">
        <f t="shared" si="11"/>
        <v>11</v>
      </c>
      <c r="AC38" s="59">
        <v>24440</v>
      </c>
      <c r="AD38" s="63">
        <f t="shared" si="12"/>
        <v>13150</v>
      </c>
      <c r="AE38" s="63">
        <f t="shared" si="3"/>
        <v>18575</v>
      </c>
      <c r="AF38" s="63">
        <f t="shared" si="4"/>
        <v>978</v>
      </c>
      <c r="AG38" s="59">
        <v>42270</v>
      </c>
      <c r="AH38" s="59">
        <v>17830</v>
      </c>
      <c r="AI38" s="59">
        <v>0</v>
      </c>
      <c r="AJ38" s="59">
        <f t="shared" si="18"/>
        <v>3</v>
      </c>
      <c r="AL38" s="55" t="s">
        <v>88</v>
      </c>
      <c r="AM38" s="55" t="s">
        <v>311</v>
      </c>
      <c r="AN38" s="58">
        <f t="shared" si="13"/>
        <v>10</v>
      </c>
      <c r="AO38" s="58">
        <f t="shared" si="14"/>
        <v>0</v>
      </c>
      <c r="AP38" s="58">
        <f t="shared" si="5"/>
        <v>19</v>
      </c>
      <c r="AQ38" s="58">
        <f t="shared" si="6"/>
        <v>6</v>
      </c>
      <c r="AR38" s="58">
        <f t="shared" si="7"/>
        <v>29</v>
      </c>
      <c r="AS38" s="58">
        <f t="shared" si="15"/>
        <v>10</v>
      </c>
      <c r="AT38" s="59">
        <v>24440</v>
      </c>
      <c r="AU38" s="63">
        <f t="shared" si="16"/>
        <v>13150</v>
      </c>
      <c r="AV38" s="63">
        <f t="shared" si="17"/>
        <v>19552</v>
      </c>
      <c r="AW38" s="63">
        <f t="shared" si="8"/>
        <v>1222</v>
      </c>
      <c r="AX38" s="59">
        <v>42270</v>
      </c>
      <c r="AY38" s="59">
        <v>17830</v>
      </c>
      <c r="AZ38" s="59">
        <v>0</v>
      </c>
      <c r="BA38" s="59">
        <f t="shared" si="19"/>
        <v>3</v>
      </c>
      <c r="BE38" s="84"/>
      <c r="BR38" s="87"/>
    </row>
    <row r="39" spans="1:70">
      <c r="C39" s="41"/>
      <c r="D39" s="42"/>
      <c r="E39" s="42"/>
      <c r="G39" s="54">
        <v>12</v>
      </c>
      <c r="H39" s="73">
        <v>0</v>
      </c>
      <c r="L39" s="54">
        <v>35</v>
      </c>
      <c r="M39" s="54">
        <v>12</v>
      </c>
      <c r="N39" s="54" t="str">
        <f t="shared" si="39"/>
        <v>3512</v>
      </c>
      <c r="O39" s="67">
        <v>0.64</v>
      </c>
      <c r="P39" s="67"/>
      <c r="Q39" s="67"/>
      <c r="R39" s="67"/>
      <c r="U39" s="55" t="s">
        <v>157</v>
      </c>
      <c r="V39" s="55" t="s">
        <v>312</v>
      </c>
      <c r="W39" s="58">
        <f t="shared" si="9"/>
        <v>10</v>
      </c>
      <c r="X39" s="58">
        <f t="shared" si="10"/>
        <v>6</v>
      </c>
      <c r="Y39" s="58">
        <f t="shared" si="0"/>
        <v>19</v>
      </c>
      <c r="Z39" s="58">
        <f t="shared" si="1"/>
        <v>0</v>
      </c>
      <c r="AA39" s="58">
        <f t="shared" si="2"/>
        <v>29</v>
      </c>
      <c r="AB39" s="58">
        <f t="shared" si="11"/>
        <v>11</v>
      </c>
      <c r="AC39" s="59">
        <v>25435</v>
      </c>
      <c r="AD39" s="63">
        <f t="shared" si="12"/>
        <v>13648</v>
      </c>
      <c r="AE39" s="63">
        <f t="shared" si="3"/>
        <v>19331</v>
      </c>
      <c r="AF39" s="63">
        <f t="shared" si="4"/>
        <v>1018</v>
      </c>
      <c r="AG39" s="59">
        <v>43265</v>
      </c>
      <c r="AH39" s="59">
        <v>17830</v>
      </c>
      <c r="AI39" s="59">
        <v>0</v>
      </c>
      <c r="AJ39" s="59">
        <f t="shared" si="18"/>
        <v>3</v>
      </c>
      <c r="AL39" s="55" t="s">
        <v>157</v>
      </c>
      <c r="AM39" s="55" t="s">
        <v>312</v>
      </c>
      <c r="AN39" s="58">
        <f t="shared" si="13"/>
        <v>10</v>
      </c>
      <c r="AO39" s="58">
        <f t="shared" si="14"/>
        <v>0</v>
      </c>
      <c r="AP39" s="58">
        <f t="shared" si="5"/>
        <v>19</v>
      </c>
      <c r="AQ39" s="58">
        <f t="shared" si="6"/>
        <v>6</v>
      </c>
      <c r="AR39" s="58">
        <f t="shared" si="7"/>
        <v>29</v>
      </c>
      <c r="AS39" s="58">
        <f t="shared" si="15"/>
        <v>10</v>
      </c>
      <c r="AT39" s="59">
        <v>25435</v>
      </c>
      <c r="AU39" s="63">
        <f t="shared" si="16"/>
        <v>13648</v>
      </c>
      <c r="AV39" s="63">
        <f t="shared" si="17"/>
        <v>20348</v>
      </c>
      <c r="AW39" s="63">
        <f t="shared" si="8"/>
        <v>1272</v>
      </c>
      <c r="AX39" s="59">
        <v>43265</v>
      </c>
      <c r="AY39" s="59">
        <v>17830</v>
      </c>
      <c r="AZ39" s="59">
        <v>0</v>
      </c>
      <c r="BA39" s="59">
        <f t="shared" si="19"/>
        <v>3</v>
      </c>
      <c r="BE39" s="84"/>
      <c r="BR39" s="87"/>
    </row>
    <row r="40" spans="1:70">
      <c r="C40" s="42"/>
      <c r="D40" s="41"/>
      <c r="E40" s="43"/>
      <c r="G40" s="54">
        <v>13</v>
      </c>
      <c r="H40" s="73">
        <v>0</v>
      </c>
      <c r="L40" s="54">
        <v>35</v>
      </c>
      <c r="M40" s="54">
        <v>13</v>
      </c>
      <c r="N40" s="54" t="str">
        <f t="shared" si="39"/>
        <v>3513</v>
      </c>
      <c r="O40" s="67">
        <v>0.63</v>
      </c>
      <c r="P40" s="67"/>
      <c r="Q40" s="67"/>
      <c r="R40" s="67"/>
      <c r="S40" s="74"/>
      <c r="U40" s="55" t="s">
        <v>158</v>
      </c>
      <c r="V40" s="55" t="s">
        <v>313</v>
      </c>
      <c r="W40" s="58">
        <f t="shared" si="9"/>
        <v>10</v>
      </c>
      <c r="X40" s="58">
        <f t="shared" si="10"/>
        <v>6</v>
      </c>
      <c r="Y40" s="58">
        <f t="shared" si="0"/>
        <v>19</v>
      </c>
      <c r="Z40" s="58">
        <f t="shared" si="1"/>
        <v>0</v>
      </c>
      <c r="AA40" s="58">
        <f t="shared" si="2"/>
        <v>29</v>
      </c>
      <c r="AB40" s="58">
        <f t="shared" si="11"/>
        <v>11</v>
      </c>
      <c r="AC40" s="59">
        <v>26435</v>
      </c>
      <c r="AD40" s="63">
        <f t="shared" si="12"/>
        <v>14148</v>
      </c>
      <c r="AE40" s="63">
        <f t="shared" si="3"/>
        <v>20091</v>
      </c>
      <c r="AF40" s="63">
        <f t="shared" si="4"/>
        <v>1058</v>
      </c>
      <c r="AG40" s="59">
        <v>44265</v>
      </c>
      <c r="AH40" s="59">
        <v>17830</v>
      </c>
      <c r="AI40" s="59">
        <v>0</v>
      </c>
      <c r="AJ40" s="59">
        <f t="shared" si="18"/>
        <v>3</v>
      </c>
      <c r="AL40" s="55" t="s">
        <v>158</v>
      </c>
      <c r="AM40" s="55" t="s">
        <v>313</v>
      </c>
      <c r="AN40" s="58">
        <f t="shared" si="13"/>
        <v>10</v>
      </c>
      <c r="AO40" s="58">
        <f t="shared" si="14"/>
        <v>0</v>
      </c>
      <c r="AP40" s="58">
        <f t="shared" si="5"/>
        <v>19</v>
      </c>
      <c r="AQ40" s="58">
        <f t="shared" si="6"/>
        <v>6</v>
      </c>
      <c r="AR40" s="58">
        <f t="shared" si="7"/>
        <v>29</v>
      </c>
      <c r="AS40" s="58">
        <f t="shared" si="15"/>
        <v>10</v>
      </c>
      <c r="AT40" s="59">
        <v>26435</v>
      </c>
      <c r="AU40" s="63">
        <f t="shared" si="16"/>
        <v>14148</v>
      </c>
      <c r="AV40" s="63">
        <f t="shared" si="17"/>
        <v>21148</v>
      </c>
      <c r="AW40" s="63">
        <f t="shared" si="8"/>
        <v>1322</v>
      </c>
      <c r="AX40" s="59">
        <v>44265</v>
      </c>
      <c r="AY40" s="59">
        <v>17830</v>
      </c>
      <c r="AZ40" s="59">
        <v>0</v>
      </c>
      <c r="BA40" s="59">
        <f t="shared" si="19"/>
        <v>3</v>
      </c>
      <c r="BE40" s="84"/>
      <c r="BR40" s="87"/>
    </row>
    <row r="41" spans="1:70">
      <c r="G41" s="54">
        <v>14</v>
      </c>
      <c r="H41" s="73">
        <v>0</v>
      </c>
      <c r="L41" s="54">
        <v>35</v>
      </c>
      <c r="M41" s="54">
        <v>14</v>
      </c>
      <c r="N41" s="54" t="str">
        <f t="shared" si="39"/>
        <v>3514</v>
      </c>
      <c r="O41" s="67">
        <v>0.62</v>
      </c>
      <c r="P41" s="67"/>
      <c r="Q41" s="67"/>
      <c r="R41" s="67"/>
      <c r="S41" s="74"/>
      <c r="U41" s="55" t="s">
        <v>89</v>
      </c>
      <c r="V41" s="55" t="s">
        <v>314</v>
      </c>
      <c r="W41" s="58">
        <f t="shared" si="9"/>
        <v>10</v>
      </c>
      <c r="X41" s="58">
        <f t="shared" si="10"/>
        <v>6</v>
      </c>
      <c r="Y41" s="58">
        <f t="shared" si="0"/>
        <v>19</v>
      </c>
      <c r="Z41" s="58">
        <f t="shared" si="1"/>
        <v>0</v>
      </c>
      <c r="AA41" s="58">
        <f t="shared" si="2"/>
        <v>29</v>
      </c>
      <c r="AB41" s="58">
        <f t="shared" si="11"/>
        <v>11</v>
      </c>
      <c r="AC41" s="59">
        <v>27435</v>
      </c>
      <c r="AD41" s="63">
        <f t="shared" si="12"/>
        <v>14648</v>
      </c>
      <c r="AE41" s="63">
        <f t="shared" si="3"/>
        <v>20851</v>
      </c>
      <c r="AF41" s="63">
        <f t="shared" si="4"/>
        <v>1098</v>
      </c>
      <c r="AG41" s="59">
        <v>45265</v>
      </c>
      <c r="AH41" s="59">
        <v>17830</v>
      </c>
      <c r="AI41" s="59">
        <v>0</v>
      </c>
      <c r="AJ41" s="59">
        <f t="shared" si="18"/>
        <v>3</v>
      </c>
      <c r="AL41" s="55" t="s">
        <v>89</v>
      </c>
      <c r="AM41" s="55" t="s">
        <v>314</v>
      </c>
      <c r="AN41" s="58">
        <f t="shared" si="13"/>
        <v>10</v>
      </c>
      <c r="AO41" s="58">
        <f t="shared" si="14"/>
        <v>0</v>
      </c>
      <c r="AP41" s="58">
        <f t="shared" si="5"/>
        <v>19</v>
      </c>
      <c r="AQ41" s="58">
        <f t="shared" si="6"/>
        <v>6</v>
      </c>
      <c r="AR41" s="58">
        <f t="shared" si="7"/>
        <v>29</v>
      </c>
      <c r="AS41" s="58">
        <f t="shared" si="15"/>
        <v>10</v>
      </c>
      <c r="AT41" s="59">
        <v>27435</v>
      </c>
      <c r="AU41" s="63">
        <f t="shared" si="16"/>
        <v>14648</v>
      </c>
      <c r="AV41" s="63">
        <f t="shared" si="17"/>
        <v>21948</v>
      </c>
      <c r="AW41" s="63">
        <f t="shared" si="8"/>
        <v>1372</v>
      </c>
      <c r="AX41" s="59">
        <v>45265</v>
      </c>
      <c r="AY41" s="59">
        <v>17830</v>
      </c>
      <c r="AZ41" s="59">
        <v>0</v>
      </c>
      <c r="BA41" s="59">
        <f t="shared" si="19"/>
        <v>3</v>
      </c>
      <c r="BE41" s="84"/>
      <c r="BR41" s="87"/>
    </row>
    <row r="42" spans="1:70">
      <c r="C42" s="44"/>
      <c r="G42" s="54">
        <v>15</v>
      </c>
      <c r="H42" s="73">
        <v>0</v>
      </c>
      <c r="L42" s="54">
        <v>35</v>
      </c>
      <c r="M42" s="54">
        <v>15</v>
      </c>
      <c r="N42" s="54" t="str">
        <f t="shared" si="39"/>
        <v>3515</v>
      </c>
      <c r="O42" s="67">
        <v>0.61</v>
      </c>
      <c r="P42" s="67"/>
      <c r="Q42" s="67"/>
      <c r="R42" s="67"/>
      <c r="S42" s="74"/>
      <c r="U42" s="55" t="s">
        <v>159</v>
      </c>
      <c r="V42" s="55" t="s">
        <v>315</v>
      </c>
      <c r="W42" s="58">
        <f t="shared" si="9"/>
        <v>10</v>
      </c>
      <c r="X42" s="58">
        <f t="shared" si="10"/>
        <v>6</v>
      </c>
      <c r="Y42" s="58">
        <f t="shared" si="0"/>
        <v>19</v>
      </c>
      <c r="Z42" s="58">
        <f t="shared" si="1"/>
        <v>0</v>
      </c>
      <c r="AA42" s="58">
        <f t="shared" si="2"/>
        <v>29</v>
      </c>
      <c r="AB42" s="58">
        <f t="shared" si="11"/>
        <v>11</v>
      </c>
      <c r="AC42" s="59">
        <v>19775</v>
      </c>
      <c r="AD42" s="63">
        <f t="shared" si="12"/>
        <v>10818</v>
      </c>
      <c r="AE42" s="63">
        <f t="shared" si="3"/>
        <v>15029</v>
      </c>
      <c r="AF42" s="63">
        <f t="shared" si="4"/>
        <v>791</v>
      </c>
      <c r="AG42" s="59">
        <v>37835</v>
      </c>
      <c r="AH42" s="59">
        <v>18060</v>
      </c>
      <c r="AI42" s="59">
        <v>0</v>
      </c>
      <c r="AJ42" s="59">
        <f t="shared" si="18"/>
        <v>4</v>
      </c>
      <c r="AL42" s="55" t="s">
        <v>159</v>
      </c>
      <c r="AM42" s="55" t="s">
        <v>315</v>
      </c>
      <c r="AN42" s="58">
        <f t="shared" si="13"/>
        <v>10</v>
      </c>
      <c r="AO42" s="58">
        <f t="shared" si="14"/>
        <v>0</v>
      </c>
      <c r="AP42" s="58">
        <f t="shared" si="5"/>
        <v>19</v>
      </c>
      <c r="AQ42" s="58">
        <f t="shared" si="6"/>
        <v>6</v>
      </c>
      <c r="AR42" s="58">
        <f t="shared" si="7"/>
        <v>29</v>
      </c>
      <c r="AS42" s="58">
        <f t="shared" si="15"/>
        <v>10</v>
      </c>
      <c r="AT42" s="59">
        <v>19775</v>
      </c>
      <c r="AU42" s="63">
        <f t="shared" si="16"/>
        <v>10818</v>
      </c>
      <c r="AV42" s="63">
        <f t="shared" si="17"/>
        <v>15820</v>
      </c>
      <c r="AW42" s="63">
        <f t="shared" si="8"/>
        <v>989</v>
      </c>
      <c r="AX42" s="59">
        <v>37835</v>
      </c>
      <c r="AY42" s="59">
        <v>18060</v>
      </c>
      <c r="AZ42" s="59">
        <v>0</v>
      </c>
      <c r="BA42" s="59">
        <f t="shared" si="19"/>
        <v>4</v>
      </c>
      <c r="BE42" s="84"/>
      <c r="BR42" s="87"/>
    </row>
    <row r="43" spans="1:70">
      <c r="C43" s="45"/>
      <c r="D43" s="41"/>
      <c r="E43" s="43"/>
      <c r="G43" s="54">
        <v>16</v>
      </c>
      <c r="H43" s="73">
        <v>0</v>
      </c>
      <c r="L43" s="54">
        <v>35</v>
      </c>
      <c r="M43" s="54">
        <v>16</v>
      </c>
      <c r="N43" s="54" t="str">
        <f t="shared" si="39"/>
        <v>3516</v>
      </c>
      <c r="O43" s="67">
        <v>0.6</v>
      </c>
      <c r="P43" s="67"/>
      <c r="Q43" s="67"/>
      <c r="R43" s="67"/>
      <c r="S43" s="74"/>
      <c r="U43" s="55" t="s">
        <v>160</v>
      </c>
      <c r="V43" s="55" t="s">
        <v>316</v>
      </c>
      <c r="W43" s="58">
        <f t="shared" si="9"/>
        <v>10</v>
      </c>
      <c r="X43" s="58">
        <f t="shared" si="10"/>
        <v>6</v>
      </c>
      <c r="Y43" s="58">
        <f t="shared" si="0"/>
        <v>19</v>
      </c>
      <c r="Z43" s="58">
        <f t="shared" si="1"/>
        <v>0</v>
      </c>
      <c r="AA43" s="58">
        <f t="shared" si="2"/>
        <v>29</v>
      </c>
      <c r="AB43" s="58">
        <f t="shared" si="11"/>
        <v>11</v>
      </c>
      <c r="AC43" s="59">
        <v>20440</v>
      </c>
      <c r="AD43" s="63">
        <f t="shared" si="12"/>
        <v>11150</v>
      </c>
      <c r="AE43" s="63">
        <f t="shared" si="3"/>
        <v>15535</v>
      </c>
      <c r="AF43" s="63">
        <f t="shared" si="4"/>
        <v>818</v>
      </c>
      <c r="AG43" s="59">
        <v>38500</v>
      </c>
      <c r="AH43" s="59">
        <v>18060</v>
      </c>
      <c r="AI43" s="59">
        <v>0</v>
      </c>
      <c r="AJ43" s="59">
        <f t="shared" si="18"/>
        <v>4</v>
      </c>
      <c r="AL43" s="55" t="s">
        <v>160</v>
      </c>
      <c r="AM43" s="55" t="s">
        <v>316</v>
      </c>
      <c r="AN43" s="58">
        <f t="shared" si="13"/>
        <v>10</v>
      </c>
      <c r="AO43" s="58">
        <f t="shared" si="14"/>
        <v>0</v>
      </c>
      <c r="AP43" s="58">
        <f t="shared" si="5"/>
        <v>19</v>
      </c>
      <c r="AQ43" s="58">
        <f t="shared" si="6"/>
        <v>6</v>
      </c>
      <c r="AR43" s="58">
        <f t="shared" si="7"/>
        <v>29</v>
      </c>
      <c r="AS43" s="58">
        <f t="shared" si="15"/>
        <v>10</v>
      </c>
      <c r="AT43" s="59">
        <v>20440</v>
      </c>
      <c r="AU43" s="63">
        <f t="shared" si="16"/>
        <v>11150</v>
      </c>
      <c r="AV43" s="63">
        <f t="shared" si="17"/>
        <v>16352</v>
      </c>
      <c r="AW43" s="63">
        <f t="shared" si="8"/>
        <v>1022</v>
      </c>
      <c r="AX43" s="59">
        <v>38500</v>
      </c>
      <c r="AY43" s="59">
        <v>18060</v>
      </c>
      <c r="AZ43" s="59">
        <v>0</v>
      </c>
      <c r="BA43" s="59">
        <f t="shared" si="19"/>
        <v>4</v>
      </c>
      <c r="BE43" s="84"/>
      <c r="BR43" s="87"/>
    </row>
    <row r="44" spans="1:70">
      <c r="D44" s="45"/>
      <c r="E44" s="45"/>
      <c r="L44" s="54">
        <v>34</v>
      </c>
      <c r="M44" s="54">
        <v>1</v>
      </c>
      <c r="N44" s="54" t="str">
        <f t="shared" si="39"/>
        <v>341</v>
      </c>
      <c r="O44" s="67">
        <v>0.73499999999999999</v>
      </c>
      <c r="P44" s="67"/>
      <c r="Q44" s="67"/>
      <c r="R44" s="67"/>
      <c r="U44" s="55" t="s">
        <v>90</v>
      </c>
      <c r="V44" s="55" t="s">
        <v>317</v>
      </c>
      <c r="W44" s="58">
        <f t="shared" si="9"/>
        <v>10</v>
      </c>
      <c r="X44" s="58">
        <f t="shared" si="10"/>
        <v>6</v>
      </c>
      <c r="Y44" s="58">
        <f t="shared" si="0"/>
        <v>19</v>
      </c>
      <c r="Z44" s="58">
        <f t="shared" si="1"/>
        <v>0</v>
      </c>
      <c r="AA44" s="58">
        <f t="shared" si="2"/>
        <v>29</v>
      </c>
      <c r="AB44" s="58">
        <f t="shared" si="11"/>
        <v>11</v>
      </c>
      <c r="AC44" s="59">
        <v>21110</v>
      </c>
      <c r="AD44" s="63">
        <f t="shared" si="12"/>
        <v>11485</v>
      </c>
      <c r="AE44" s="63">
        <f t="shared" si="3"/>
        <v>16044</v>
      </c>
      <c r="AF44" s="63">
        <f t="shared" si="4"/>
        <v>845</v>
      </c>
      <c r="AG44" s="59">
        <v>39170</v>
      </c>
      <c r="AH44" s="59">
        <v>18060</v>
      </c>
      <c r="AI44" s="59">
        <v>0</v>
      </c>
      <c r="AJ44" s="59">
        <f t="shared" si="18"/>
        <v>4</v>
      </c>
      <c r="AL44" s="55" t="s">
        <v>90</v>
      </c>
      <c r="AM44" s="55" t="s">
        <v>317</v>
      </c>
      <c r="AN44" s="58">
        <f t="shared" si="13"/>
        <v>10</v>
      </c>
      <c r="AO44" s="58">
        <f t="shared" si="14"/>
        <v>0</v>
      </c>
      <c r="AP44" s="58">
        <f t="shared" si="5"/>
        <v>19</v>
      </c>
      <c r="AQ44" s="58">
        <f t="shared" si="6"/>
        <v>6</v>
      </c>
      <c r="AR44" s="58">
        <f t="shared" si="7"/>
        <v>29</v>
      </c>
      <c r="AS44" s="58">
        <f t="shared" si="15"/>
        <v>10</v>
      </c>
      <c r="AT44" s="59">
        <v>21110</v>
      </c>
      <c r="AU44" s="63">
        <f t="shared" si="16"/>
        <v>11485</v>
      </c>
      <c r="AV44" s="63">
        <f t="shared" si="17"/>
        <v>16888</v>
      </c>
      <c r="AW44" s="63">
        <f t="shared" si="8"/>
        <v>1056</v>
      </c>
      <c r="AX44" s="59">
        <v>39170</v>
      </c>
      <c r="AY44" s="59">
        <v>18060</v>
      </c>
      <c r="AZ44" s="59">
        <v>0</v>
      </c>
      <c r="BA44" s="59">
        <f t="shared" si="19"/>
        <v>4</v>
      </c>
      <c r="BE44" s="84"/>
      <c r="BR44" s="87"/>
    </row>
    <row r="45" spans="1:70">
      <c r="E45" s="46"/>
      <c r="G45" s="58"/>
      <c r="H45" s="75"/>
      <c r="L45" s="54">
        <v>34</v>
      </c>
      <c r="M45" s="54">
        <v>2</v>
      </c>
      <c r="N45" s="54" t="str">
        <f t="shared" si="39"/>
        <v>342</v>
      </c>
      <c r="O45" s="67">
        <v>0.72499999999999998</v>
      </c>
      <c r="P45" s="67"/>
      <c r="Q45" s="67"/>
      <c r="R45" s="67"/>
      <c r="U45" s="55" t="s">
        <v>91</v>
      </c>
      <c r="V45" s="55" t="s">
        <v>318</v>
      </c>
      <c r="W45" s="58">
        <f t="shared" si="9"/>
        <v>10</v>
      </c>
      <c r="X45" s="58">
        <f t="shared" si="10"/>
        <v>6</v>
      </c>
      <c r="Y45" s="58">
        <f t="shared" si="0"/>
        <v>19</v>
      </c>
      <c r="Z45" s="58">
        <f t="shared" si="1"/>
        <v>0</v>
      </c>
      <c r="AA45" s="58">
        <f t="shared" si="2"/>
        <v>29</v>
      </c>
      <c r="AB45" s="58">
        <f t="shared" si="11"/>
        <v>11</v>
      </c>
      <c r="AC45" s="59">
        <v>21775</v>
      </c>
      <c r="AD45" s="63">
        <f t="shared" si="12"/>
        <v>11818</v>
      </c>
      <c r="AE45" s="63">
        <f t="shared" si="3"/>
        <v>16549</v>
      </c>
      <c r="AF45" s="63">
        <f t="shared" si="4"/>
        <v>871</v>
      </c>
      <c r="AG45" s="59">
        <v>39835</v>
      </c>
      <c r="AH45" s="59">
        <v>18060</v>
      </c>
      <c r="AI45" s="59">
        <v>0</v>
      </c>
      <c r="AJ45" s="59">
        <f t="shared" si="18"/>
        <v>4</v>
      </c>
      <c r="AL45" s="55" t="s">
        <v>91</v>
      </c>
      <c r="AM45" s="55" t="s">
        <v>318</v>
      </c>
      <c r="AN45" s="58">
        <f t="shared" si="13"/>
        <v>10</v>
      </c>
      <c r="AO45" s="58">
        <f t="shared" si="14"/>
        <v>0</v>
      </c>
      <c r="AP45" s="58">
        <f t="shared" si="5"/>
        <v>19</v>
      </c>
      <c r="AQ45" s="58">
        <f t="shared" si="6"/>
        <v>6</v>
      </c>
      <c r="AR45" s="58">
        <f t="shared" si="7"/>
        <v>29</v>
      </c>
      <c r="AS45" s="58">
        <f t="shared" si="15"/>
        <v>10</v>
      </c>
      <c r="AT45" s="59">
        <v>21775</v>
      </c>
      <c r="AU45" s="63">
        <f t="shared" si="16"/>
        <v>11818</v>
      </c>
      <c r="AV45" s="63">
        <f t="shared" si="17"/>
        <v>17420</v>
      </c>
      <c r="AW45" s="63">
        <f t="shared" si="8"/>
        <v>1089</v>
      </c>
      <c r="AX45" s="59">
        <v>39835</v>
      </c>
      <c r="AY45" s="59">
        <v>18060</v>
      </c>
      <c r="AZ45" s="59">
        <v>0</v>
      </c>
      <c r="BA45" s="59">
        <f t="shared" si="19"/>
        <v>4</v>
      </c>
      <c r="BE45" s="84"/>
      <c r="BR45" s="87"/>
    </row>
    <row r="46" spans="1:70">
      <c r="E46" s="47"/>
      <c r="G46" s="58"/>
      <c r="H46" s="75"/>
      <c r="L46" s="54">
        <v>34</v>
      </c>
      <c r="M46" s="54">
        <v>3</v>
      </c>
      <c r="N46" s="54" t="str">
        <f t="shared" si="39"/>
        <v>343</v>
      </c>
      <c r="O46" s="67">
        <v>0.71499999999999997</v>
      </c>
      <c r="P46" s="67"/>
      <c r="Q46" s="67"/>
      <c r="R46" s="67"/>
      <c r="U46" s="55" t="s">
        <v>92</v>
      </c>
      <c r="V46" s="55" t="s">
        <v>319</v>
      </c>
      <c r="W46" s="58">
        <f t="shared" si="9"/>
        <v>10</v>
      </c>
      <c r="X46" s="58">
        <f t="shared" si="10"/>
        <v>6</v>
      </c>
      <c r="Y46" s="58">
        <f t="shared" si="0"/>
        <v>19</v>
      </c>
      <c r="Z46" s="58">
        <f t="shared" si="1"/>
        <v>0</v>
      </c>
      <c r="AA46" s="58">
        <f t="shared" si="2"/>
        <v>29</v>
      </c>
      <c r="AB46" s="58">
        <f t="shared" si="11"/>
        <v>11</v>
      </c>
      <c r="AC46" s="59">
        <v>22440</v>
      </c>
      <c r="AD46" s="63">
        <f t="shared" si="12"/>
        <v>12150</v>
      </c>
      <c r="AE46" s="63">
        <f t="shared" si="3"/>
        <v>17055</v>
      </c>
      <c r="AF46" s="63">
        <f t="shared" si="4"/>
        <v>898</v>
      </c>
      <c r="AG46" s="59">
        <v>40500</v>
      </c>
      <c r="AH46" s="59">
        <v>18060</v>
      </c>
      <c r="AI46" s="59">
        <v>0</v>
      </c>
      <c r="AJ46" s="59">
        <f t="shared" si="18"/>
        <v>4</v>
      </c>
      <c r="AL46" s="55" t="s">
        <v>92</v>
      </c>
      <c r="AM46" s="55" t="s">
        <v>319</v>
      </c>
      <c r="AN46" s="58">
        <f t="shared" si="13"/>
        <v>10</v>
      </c>
      <c r="AO46" s="58">
        <f t="shared" si="14"/>
        <v>0</v>
      </c>
      <c r="AP46" s="58">
        <f t="shared" si="5"/>
        <v>19</v>
      </c>
      <c r="AQ46" s="58">
        <f t="shared" si="6"/>
        <v>6</v>
      </c>
      <c r="AR46" s="58">
        <f t="shared" si="7"/>
        <v>29</v>
      </c>
      <c r="AS46" s="58">
        <f t="shared" si="15"/>
        <v>10</v>
      </c>
      <c r="AT46" s="59">
        <v>22440</v>
      </c>
      <c r="AU46" s="63">
        <f t="shared" si="16"/>
        <v>12150</v>
      </c>
      <c r="AV46" s="63">
        <f t="shared" si="17"/>
        <v>17952</v>
      </c>
      <c r="AW46" s="63">
        <f t="shared" si="8"/>
        <v>1122</v>
      </c>
      <c r="AX46" s="59">
        <v>40500</v>
      </c>
      <c r="AY46" s="59">
        <v>18060</v>
      </c>
      <c r="AZ46" s="59">
        <v>0</v>
      </c>
      <c r="BA46" s="59">
        <f t="shared" si="19"/>
        <v>4</v>
      </c>
      <c r="BE46" s="84"/>
      <c r="BR46" s="87"/>
    </row>
    <row r="47" spans="1:70">
      <c r="E47" s="43"/>
      <c r="F47" s="70"/>
      <c r="G47" s="76"/>
      <c r="H47" s="77"/>
      <c r="L47" s="54">
        <v>34</v>
      </c>
      <c r="M47" s="54">
        <v>4</v>
      </c>
      <c r="N47" s="54" t="str">
        <f t="shared" si="39"/>
        <v>344</v>
      </c>
      <c r="O47" s="67">
        <v>0.70499999999999996</v>
      </c>
      <c r="P47" s="67"/>
      <c r="Q47" s="67"/>
      <c r="R47" s="67"/>
      <c r="U47" s="55" t="s">
        <v>161</v>
      </c>
      <c r="V47" s="55" t="s">
        <v>320</v>
      </c>
      <c r="W47" s="58">
        <f t="shared" si="9"/>
        <v>10</v>
      </c>
      <c r="X47" s="58">
        <f t="shared" si="10"/>
        <v>6</v>
      </c>
      <c r="Y47" s="58">
        <f t="shared" si="0"/>
        <v>19</v>
      </c>
      <c r="Z47" s="58">
        <f t="shared" si="1"/>
        <v>0</v>
      </c>
      <c r="AA47" s="58">
        <f t="shared" si="2"/>
        <v>29</v>
      </c>
      <c r="AB47" s="58">
        <f t="shared" si="11"/>
        <v>11</v>
      </c>
      <c r="AC47" s="59">
        <v>23105</v>
      </c>
      <c r="AD47" s="63">
        <f t="shared" si="12"/>
        <v>12483</v>
      </c>
      <c r="AE47" s="63">
        <f t="shared" si="3"/>
        <v>17560</v>
      </c>
      <c r="AF47" s="63">
        <f t="shared" si="4"/>
        <v>925</v>
      </c>
      <c r="AG47" s="59">
        <v>41165</v>
      </c>
      <c r="AH47" s="59">
        <v>18060</v>
      </c>
      <c r="AI47" s="59">
        <v>0</v>
      </c>
      <c r="AJ47" s="59">
        <f t="shared" si="18"/>
        <v>4</v>
      </c>
      <c r="AL47" s="55" t="s">
        <v>161</v>
      </c>
      <c r="AM47" s="55" t="s">
        <v>320</v>
      </c>
      <c r="AN47" s="58">
        <f t="shared" si="13"/>
        <v>10</v>
      </c>
      <c r="AO47" s="58">
        <f t="shared" si="14"/>
        <v>0</v>
      </c>
      <c r="AP47" s="58">
        <f t="shared" si="5"/>
        <v>19</v>
      </c>
      <c r="AQ47" s="58">
        <f t="shared" si="6"/>
        <v>6</v>
      </c>
      <c r="AR47" s="58">
        <f t="shared" si="7"/>
        <v>29</v>
      </c>
      <c r="AS47" s="58">
        <f t="shared" si="15"/>
        <v>10</v>
      </c>
      <c r="AT47" s="59">
        <v>23105</v>
      </c>
      <c r="AU47" s="63">
        <f t="shared" si="16"/>
        <v>12483</v>
      </c>
      <c r="AV47" s="63">
        <f t="shared" si="17"/>
        <v>18484</v>
      </c>
      <c r="AW47" s="63">
        <f t="shared" si="8"/>
        <v>1156</v>
      </c>
      <c r="AX47" s="59">
        <v>41165</v>
      </c>
      <c r="AY47" s="59">
        <v>18060</v>
      </c>
      <c r="AZ47" s="59">
        <v>0</v>
      </c>
      <c r="BA47" s="59">
        <f t="shared" si="19"/>
        <v>4</v>
      </c>
      <c r="BE47" s="84"/>
      <c r="BR47" s="87"/>
    </row>
    <row r="48" spans="1:70">
      <c r="E48" s="43"/>
      <c r="G48" s="76"/>
      <c r="H48" s="77"/>
      <c r="L48" s="54">
        <v>34</v>
      </c>
      <c r="M48" s="54">
        <v>5</v>
      </c>
      <c r="N48" s="54" t="str">
        <f t="shared" si="39"/>
        <v>345</v>
      </c>
      <c r="O48" s="67">
        <v>0.69499999999999995</v>
      </c>
      <c r="P48" s="67"/>
      <c r="Q48" s="67"/>
      <c r="R48" s="67"/>
      <c r="T48" s="58"/>
      <c r="U48" s="55" t="s">
        <v>162</v>
      </c>
      <c r="V48" s="55" t="s">
        <v>321</v>
      </c>
      <c r="W48" s="58">
        <f t="shared" si="9"/>
        <v>10</v>
      </c>
      <c r="X48" s="58">
        <f t="shared" si="10"/>
        <v>6</v>
      </c>
      <c r="Y48" s="58">
        <f t="shared" si="0"/>
        <v>19</v>
      </c>
      <c r="Z48" s="58">
        <f t="shared" si="1"/>
        <v>0</v>
      </c>
      <c r="AA48" s="58">
        <f t="shared" si="2"/>
        <v>29</v>
      </c>
      <c r="AB48" s="58">
        <f t="shared" si="11"/>
        <v>11</v>
      </c>
      <c r="AC48" s="59">
        <v>23770</v>
      </c>
      <c r="AD48" s="63">
        <f t="shared" si="12"/>
        <v>12815</v>
      </c>
      <c r="AE48" s="63">
        <f t="shared" si="3"/>
        <v>18066</v>
      </c>
      <c r="AF48" s="63">
        <f t="shared" si="4"/>
        <v>951</v>
      </c>
      <c r="AG48" s="59">
        <v>41830</v>
      </c>
      <c r="AH48" s="59">
        <v>18060</v>
      </c>
      <c r="AI48" s="59">
        <v>0</v>
      </c>
      <c r="AJ48" s="59">
        <f t="shared" si="18"/>
        <v>4</v>
      </c>
      <c r="AL48" s="55" t="s">
        <v>162</v>
      </c>
      <c r="AM48" s="55" t="s">
        <v>321</v>
      </c>
      <c r="AN48" s="58">
        <f t="shared" si="13"/>
        <v>10</v>
      </c>
      <c r="AO48" s="58">
        <f t="shared" si="14"/>
        <v>0</v>
      </c>
      <c r="AP48" s="58">
        <f t="shared" si="5"/>
        <v>19</v>
      </c>
      <c r="AQ48" s="58">
        <f t="shared" si="6"/>
        <v>6</v>
      </c>
      <c r="AR48" s="58">
        <f t="shared" si="7"/>
        <v>29</v>
      </c>
      <c r="AS48" s="58">
        <f t="shared" si="15"/>
        <v>10</v>
      </c>
      <c r="AT48" s="59">
        <v>23770</v>
      </c>
      <c r="AU48" s="63">
        <f t="shared" si="16"/>
        <v>12815</v>
      </c>
      <c r="AV48" s="63">
        <f t="shared" si="17"/>
        <v>19016</v>
      </c>
      <c r="AW48" s="63">
        <f t="shared" si="8"/>
        <v>1189</v>
      </c>
      <c r="AX48" s="59">
        <v>41830</v>
      </c>
      <c r="AY48" s="59">
        <v>18060</v>
      </c>
      <c r="AZ48" s="59">
        <v>0</v>
      </c>
      <c r="BA48" s="59">
        <f t="shared" si="19"/>
        <v>4</v>
      </c>
      <c r="BE48" s="84"/>
      <c r="BR48" s="87"/>
    </row>
    <row r="49" spans="2:70">
      <c r="E49" s="43"/>
      <c r="F49" s="70"/>
      <c r="G49" s="76"/>
      <c r="H49" s="77"/>
      <c r="L49" s="54">
        <v>34</v>
      </c>
      <c r="M49" s="54">
        <v>6</v>
      </c>
      <c r="N49" s="54" t="str">
        <f t="shared" si="39"/>
        <v>346</v>
      </c>
      <c r="O49" s="67">
        <v>0.68500000000000005</v>
      </c>
      <c r="P49" s="67"/>
      <c r="Q49" s="67"/>
      <c r="R49" s="67"/>
      <c r="U49" s="55" t="s">
        <v>93</v>
      </c>
      <c r="V49" s="55" t="s">
        <v>322</v>
      </c>
      <c r="W49" s="58">
        <f t="shared" si="9"/>
        <v>10</v>
      </c>
      <c r="X49" s="58">
        <f t="shared" si="10"/>
        <v>6</v>
      </c>
      <c r="Y49" s="58">
        <f t="shared" si="0"/>
        <v>19</v>
      </c>
      <c r="Z49" s="58">
        <f t="shared" si="1"/>
        <v>0</v>
      </c>
      <c r="AA49" s="58">
        <f t="shared" si="2"/>
        <v>29</v>
      </c>
      <c r="AB49" s="58">
        <f t="shared" si="11"/>
        <v>11</v>
      </c>
      <c r="AC49" s="59">
        <v>24440</v>
      </c>
      <c r="AD49" s="63">
        <f t="shared" si="12"/>
        <v>13150</v>
      </c>
      <c r="AE49" s="63">
        <f t="shared" si="3"/>
        <v>18575</v>
      </c>
      <c r="AF49" s="63">
        <f t="shared" si="4"/>
        <v>978</v>
      </c>
      <c r="AG49" s="59">
        <v>42500</v>
      </c>
      <c r="AH49" s="59">
        <v>18060</v>
      </c>
      <c r="AI49" s="59">
        <v>0</v>
      </c>
      <c r="AJ49" s="59">
        <f t="shared" si="18"/>
        <v>4</v>
      </c>
      <c r="AL49" s="55" t="s">
        <v>93</v>
      </c>
      <c r="AM49" s="55" t="s">
        <v>322</v>
      </c>
      <c r="AN49" s="58">
        <f t="shared" si="13"/>
        <v>10</v>
      </c>
      <c r="AO49" s="58">
        <f t="shared" si="14"/>
        <v>0</v>
      </c>
      <c r="AP49" s="58">
        <f t="shared" si="5"/>
        <v>19</v>
      </c>
      <c r="AQ49" s="58">
        <f t="shared" si="6"/>
        <v>6</v>
      </c>
      <c r="AR49" s="58">
        <f t="shared" si="7"/>
        <v>29</v>
      </c>
      <c r="AS49" s="58">
        <f t="shared" si="15"/>
        <v>10</v>
      </c>
      <c r="AT49" s="59">
        <v>24440</v>
      </c>
      <c r="AU49" s="63">
        <f t="shared" si="16"/>
        <v>13150</v>
      </c>
      <c r="AV49" s="63">
        <f t="shared" si="17"/>
        <v>19552</v>
      </c>
      <c r="AW49" s="63">
        <f t="shared" si="8"/>
        <v>1222</v>
      </c>
      <c r="AX49" s="59">
        <v>42500</v>
      </c>
      <c r="AY49" s="59">
        <v>18060</v>
      </c>
      <c r="AZ49" s="59">
        <v>0</v>
      </c>
      <c r="BA49" s="59">
        <f t="shared" si="19"/>
        <v>4</v>
      </c>
      <c r="BE49" s="84"/>
      <c r="BR49" s="87"/>
    </row>
    <row r="50" spans="2:70">
      <c r="C50" s="46"/>
      <c r="E50" s="43"/>
      <c r="F50" s="70"/>
      <c r="G50" s="76"/>
      <c r="H50" s="77"/>
      <c r="L50" s="54">
        <v>34</v>
      </c>
      <c r="M50" s="54">
        <v>7</v>
      </c>
      <c r="N50" s="54" t="str">
        <f t="shared" si="39"/>
        <v>347</v>
      </c>
      <c r="O50" s="67">
        <v>0.67500000000000004</v>
      </c>
      <c r="P50" s="67"/>
      <c r="Q50" s="67"/>
      <c r="R50" s="67"/>
      <c r="T50" s="58"/>
      <c r="U50" s="55" t="s">
        <v>163</v>
      </c>
      <c r="V50" s="55" t="s">
        <v>323</v>
      </c>
      <c r="W50" s="58">
        <f t="shared" si="9"/>
        <v>10</v>
      </c>
      <c r="X50" s="58">
        <f t="shared" si="10"/>
        <v>6</v>
      </c>
      <c r="Y50" s="58">
        <f t="shared" si="0"/>
        <v>19</v>
      </c>
      <c r="Z50" s="58">
        <f t="shared" si="1"/>
        <v>0</v>
      </c>
      <c r="AA50" s="58">
        <f t="shared" si="2"/>
        <v>29</v>
      </c>
      <c r="AB50" s="58">
        <f t="shared" si="11"/>
        <v>11</v>
      </c>
      <c r="AC50" s="59">
        <v>25435</v>
      </c>
      <c r="AD50" s="63">
        <f t="shared" si="12"/>
        <v>13648</v>
      </c>
      <c r="AE50" s="63">
        <f t="shared" si="3"/>
        <v>19331</v>
      </c>
      <c r="AF50" s="63">
        <f t="shared" si="4"/>
        <v>1018</v>
      </c>
      <c r="AG50" s="59">
        <v>43495</v>
      </c>
      <c r="AH50" s="59">
        <v>18060</v>
      </c>
      <c r="AI50" s="59">
        <v>0</v>
      </c>
      <c r="AJ50" s="59">
        <f t="shared" si="18"/>
        <v>4</v>
      </c>
      <c r="AL50" s="55" t="s">
        <v>163</v>
      </c>
      <c r="AM50" s="55" t="s">
        <v>323</v>
      </c>
      <c r="AN50" s="58">
        <f t="shared" si="13"/>
        <v>10</v>
      </c>
      <c r="AO50" s="58">
        <f t="shared" si="14"/>
        <v>0</v>
      </c>
      <c r="AP50" s="58">
        <f t="shared" si="5"/>
        <v>19</v>
      </c>
      <c r="AQ50" s="58">
        <f t="shared" si="6"/>
        <v>6</v>
      </c>
      <c r="AR50" s="58">
        <f t="shared" si="7"/>
        <v>29</v>
      </c>
      <c r="AS50" s="58">
        <f t="shared" si="15"/>
        <v>10</v>
      </c>
      <c r="AT50" s="59">
        <v>25435</v>
      </c>
      <c r="AU50" s="63">
        <f t="shared" si="16"/>
        <v>13648</v>
      </c>
      <c r="AV50" s="63">
        <f t="shared" si="17"/>
        <v>20348</v>
      </c>
      <c r="AW50" s="63">
        <f t="shared" si="8"/>
        <v>1272</v>
      </c>
      <c r="AX50" s="59">
        <v>43495</v>
      </c>
      <c r="AY50" s="59">
        <v>18060</v>
      </c>
      <c r="AZ50" s="59">
        <v>0</v>
      </c>
      <c r="BA50" s="59">
        <f t="shared" si="19"/>
        <v>4</v>
      </c>
      <c r="BE50" s="84"/>
      <c r="BR50" s="87"/>
    </row>
    <row r="51" spans="2:70">
      <c r="C51" s="45"/>
      <c r="D51" s="45"/>
      <c r="E51" s="45"/>
      <c r="G51" s="76"/>
      <c r="H51" s="77"/>
      <c r="L51" s="54">
        <v>34</v>
      </c>
      <c r="M51" s="54">
        <v>8</v>
      </c>
      <c r="N51" s="54" t="str">
        <f t="shared" si="39"/>
        <v>348</v>
      </c>
      <c r="O51" s="67">
        <v>0.66500000000000004</v>
      </c>
      <c r="P51" s="67"/>
      <c r="Q51" s="67"/>
      <c r="R51" s="67"/>
      <c r="T51" s="58"/>
      <c r="U51" s="55" t="s">
        <v>164</v>
      </c>
      <c r="V51" s="55" t="s">
        <v>324</v>
      </c>
      <c r="W51" s="58">
        <f t="shared" si="9"/>
        <v>10</v>
      </c>
      <c r="X51" s="58">
        <f t="shared" si="10"/>
        <v>6</v>
      </c>
      <c r="Y51" s="58">
        <f t="shared" si="0"/>
        <v>19</v>
      </c>
      <c r="Z51" s="58">
        <f t="shared" si="1"/>
        <v>0</v>
      </c>
      <c r="AA51" s="58">
        <f t="shared" si="2"/>
        <v>29</v>
      </c>
      <c r="AB51" s="58">
        <f t="shared" si="11"/>
        <v>11</v>
      </c>
      <c r="AC51" s="59">
        <v>26435</v>
      </c>
      <c r="AD51" s="63">
        <f t="shared" si="12"/>
        <v>14148</v>
      </c>
      <c r="AE51" s="63">
        <f t="shared" si="3"/>
        <v>20091</v>
      </c>
      <c r="AF51" s="63">
        <f t="shared" si="4"/>
        <v>1058</v>
      </c>
      <c r="AG51" s="59">
        <v>44495</v>
      </c>
      <c r="AH51" s="59">
        <v>18060</v>
      </c>
      <c r="AI51" s="59">
        <v>0</v>
      </c>
      <c r="AJ51" s="59">
        <f t="shared" si="18"/>
        <v>4</v>
      </c>
      <c r="AL51" s="55" t="s">
        <v>164</v>
      </c>
      <c r="AM51" s="55" t="s">
        <v>324</v>
      </c>
      <c r="AN51" s="58">
        <f t="shared" si="13"/>
        <v>10</v>
      </c>
      <c r="AO51" s="58">
        <f t="shared" si="14"/>
        <v>0</v>
      </c>
      <c r="AP51" s="58">
        <f t="shared" si="5"/>
        <v>19</v>
      </c>
      <c r="AQ51" s="58">
        <f t="shared" si="6"/>
        <v>6</v>
      </c>
      <c r="AR51" s="58">
        <f t="shared" si="7"/>
        <v>29</v>
      </c>
      <c r="AS51" s="58">
        <f t="shared" si="15"/>
        <v>10</v>
      </c>
      <c r="AT51" s="59">
        <v>26435</v>
      </c>
      <c r="AU51" s="63">
        <f t="shared" si="16"/>
        <v>14148</v>
      </c>
      <c r="AV51" s="63">
        <f t="shared" si="17"/>
        <v>21148</v>
      </c>
      <c r="AW51" s="63">
        <f t="shared" si="8"/>
        <v>1322</v>
      </c>
      <c r="AX51" s="59">
        <v>44495</v>
      </c>
      <c r="AY51" s="59">
        <v>18060</v>
      </c>
      <c r="AZ51" s="59">
        <v>0</v>
      </c>
      <c r="BA51" s="59">
        <f t="shared" si="19"/>
        <v>4</v>
      </c>
      <c r="BE51" s="84"/>
      <c r="BR51" s="87"/>
    </row>
    <row r="52" spans="2:70">
      <c r="C52" s="42"/>
      <c r="D52" s="45"/>
      <c r="E52" s="45"/>
      <c r="G52" s="76"/>
      <c r="H52" s="77"/>
      <c r="L52" s="54">
        <v>34</v>
      </c>
      <c r="M52" s="54">
        <v>9</v>
      </c>
      <c r="N52" s="54" t="str">
        <f t="shared" si="39"/>
        <v>349</v>
      </c>
      <c r="O52" s="67">
        <v>0.65500000000000003</v>
      </c>
      <c r="P52" s="67"/>
      <c r="Q52" s="67"/>
      <c r="R52" s="67"/>
      <c r="U52" s="55" t="s">
        <v>94</v>
      </c>
      <c r="V52" s="55" t="s">
        <v>325</v>
      </c>
      <c r="W52" s="58">
        <f t="shared" si="9"/>
        <v>10</v>
      </c>
      <c r="X52" s="58">
        <f t="shared" si="10"/>
        <v>6</v>
      </c>
      <c r="Y52" s="58">
        <f t="shared" si="0"/>
        <v>19</v>
      </c>
      <c r="Z52" s="58">
        <f t="shared" si="1"/>
        <v>0</v>
      </c>
      <c r="AA52" s="58">
        <f t="shared" si="2"/>
        <v>29</v>
      </c>
      <c r="AB52" s="58">
        <f t="shared" si="11"/>
        <v>11</v>
      </c>
      <c r="AC52" s="59">
        <v>27435</v>
      </c>
      <c r="AD52" s="63">
        <f t="shared" si="12"/>
        <v>14648</v>
      </c>
      <c r="AE52" s="63">
        <f t="shared" si="3"/>
        <v>20851</v>
      </c>
      <c r="AF52" s="63">
        <f t="shared" si="4"/>
        <v>1098</v>
      </c>
      <c r="AG52" s="59">
        <v>45495</v>
      </c>
      <c r="AH52" s="59">
        <v>18060</v>
      </c>
      <c r="AI52" s="59">
        <v>0</v>
      </c>
      <c r="AJ52" s="59">
        <f t="shared" si="18"/>
        <v>4</v>
      </c>
      <c r="AL52" s="55" t="s">
        <v>94</v>
      </c>
      <c r="AM52" s="55" t="s">
        <v>325</v>
      </c>
      <c r="AN52" s="58">
        <f t="shared" si="13"/>
        <v>10</v>
      </c>
      <c r="AO52" s="58">
        <f t="shared" si="14"/>
        <v>0</v>
      </c>
      <c r="AP52" s="58">
        <f t="shared" si="5"/>
        <v>19</v>
      </c>
      <c r="AQ52" s="58">
        <f t="shared" si="6"/>
        <v>6</v>
      </c>
      <c r="AR52" s="58">
        <f t="shared" si="7"/>
        <v>29</v>
      </c>
      <c r="AS52" s="58">
        <f t="shared" si="15"/>
        <v>10</v>
      </c>
      <c r="AT52" s="59">
        <v>27435</v>
      </c>
      <c r="AU52" s="63">
        <f t="shared" si="16"/>
        <v>14648</v>
      </c>
      <c r="AV52" s="63">
        <f t="shared" si="17"/>
        <v>21948</v>
      </c>
      <c r="AW52" s="63">
        <f t="shared" si="8"/>
        <v>1372</v>
      </c>
      <c r="AX52" s="59">
        <v>45495</v>
      </c>
      <c r="AY52" s="59">
        <v>18060</v>
      </c>
      <c r="AZ52" s="59">
        <v>0</v>
      </c>
      <c r="BA52" s="59">
        <f t="shared" si="19"/>
        <v>4</v>
      </c>
      <c r="BE52" s="84"/>
      <c r="BR52" s="87"/>
    </row>
    <row r="53" spans="2:70">
      <c r="B53" s="45"/>
      <c r="C53" s="45"/>
      <c r="D53" s="45"/>
      <c r="E53" s="45"/>
      <c r="G53" s="76"/>
      <c r="H53" s="77"/>
      <c r="L53" s="54">
        <v>34</v>
      </c>
      <c r="M53" s="54">
        <v>10</v>
      </c>
      <c r="N53" s="54" t="str">
        <f t="shared" si="39"/>
        <v>3410</v>
      </c>
      <c r="O53" s="67">
        <v>0.64500000000000002</v>
      </c>
      <c r="P53" s="67"/>
      <c r="Q53" s="67"/>
      <c r="R53" s="67"/>
      <c r="U53" s="55" t="s">
        <v>95</v>
      </c>
      <c r="V53" s="55" t="s">
        <v>326</v>
      </c>
      <c r="W53" s="58">
        <f t="shared" si="9"/>
        <v>10</v>
      </c>
      <c r="X53" s="58">
        <f t="shared" si="10"/>
        <v>6</v>
      </c>
      <c r="Y53" s="58">
        <f t="shared" si="0"/>
        <v>19</v>
      </c>
      <c r="Z53" s="58">
        <f t="shared" si="1"/>
        <v>0</v>
      </c>
      <c r="AA53" s="58">
        <f t="shared" si="2"/>
        <v>29</v>
      </c>
      <c r="AB53" s="58">
        <f t="shared" si="11"/>
        <v>11</v>
      </c>
      <c r="AC53" s="59">
        <v>28435</v>
      </c>
      <c r="AD53" s="63">
        <f t="shared" si="12"/>
        <v>15148</v>
      </c>
      <c r="AE53" s="63">
        <f t="shared" si="3"/>
        <v>21611</v>
      </c>
      <c r="AF53" s="63">
        <f t="shared" si="4"/>
        <v>1138</v>
      </c>
      <c r="AG53" s="59">
        <v>46495</v>
      </c>
      <c r="AH53" s="59">
        <v>18060</v>
      </c>
      <c r="AI53" s="59">
        <v>0</v>
      </c>
      <c r="AJ53" s="59">
        <f t="shared" si="18"/>
        <v>4</v>
      </c>
      <c r="AL53" s="55" t="s">
        <v>95</v>
      </c>
      <c r="AM53" s="55" t="s">
        <v>326</v>
      </c>
      <c r="AN53" s="58">
        <f t="shared" si="13"/>
        <v>10</v>
      </c>
      <c r="AO53" s="58">
        <f t="shared" si="14"/>
        <v>0</v>
      </c>
      <c r="AP53" s="58">
        <f t="shared" si="5"/>
        <v>19</v>
      </c>
      <c r="AQ53" s="58">
        <f t="shared" si="6"/>
        <v>6</v>
      </c>
      <c r="AR53" s="58">
        <f t="shared" si="7"/>
        <v>29</v>
      </c>
      <c r="AS53" s="58">
        <f t="shared" si="15"/>
        <v>10</v>
      </c>
      <c r="AT53" s="59">
        <v>28435</v>
      </c>
      <c r="AU53" s="63">
        <f t="shared" si="16"/>
        <v>15148</v>
      </c>
      <c r="AV53" s="63">
        <f t="shared" si="17"/>
        <v>22748</v>
      </c>
      <c r="AW53" s="63">
        <f t="shared" si="8"/>
        <v>1422</v>
      </c>
      <c r="AX53" s="59">
        <v>46495</v>
      </c>
      <c r="AY53" s="59">
        <v>18060</v>
      </c>
      <c r="AZ53" s="59">
        <v>0</v>
      </c>
      <c r="BA53" s="59">
        <f t="shared" si="19"/>
        <v>4</v>
      </c>
      <c r="BE53" s="84"/>
      <c r="BR53" s="87"/>
    </row>
    <row r="54" spans="2:70">
      <c r="B54" s="45"/>
      <c r="D54" s="45"/>
      <c r="E54" s="45"/>
      <c r="G54" s="76"/>
      <c r="H54" s="77"/>
      <c r="L54" s="54">
        <v>34</v>
      </c>
      <c r="M54" s="54">
        <v>11</v>
      </c>
      <c r="N54" s="54" t="str">
        <f t="shared" si="39"/>
        <v>3411</v>
      </c>
      <c r="O54" s="67">
        <v>0.63500000000000001</v>
      </c>
      <c r="P54" s="67"/>
      <c r="Q54" s="67"/>
      <c r="R54" s="67"/>
      <c r="U54" s="55" t="s">
        <v>96</v>
      </c>
      <c r="V54" s="55" t="s">
        <v>327</v>
      </c>
      <c r="W54" s="58">
        <f t="shared" si="9"/>
        <v>10</v>
      </c>
      <c r="X54" s="58">
        <f t="shared" si="10"/>
        <v>6</v>
      </c>
      <c r="Y54" s="58">
        <f t="shared" si="0"/>
        <v>19</v>
      </c>
      <c r="Z54" s="58">
        <f t="shared" si="1"/>
        <v>0</v>
      </c>
      <c r="AA54" s="58">
        <f t="shared" si="2"/>
        <v>29</v>
      </c>
      <c r="AB54" s="58">
        <f t="shared" si="11"/>
        <v>11</v>
      </c>
      <c r="AC54" s="59">
        <v>29435</v>
      </c>
      <c r="AD54" s="63">
        <f t="shared" si="12"/>
        <v>15648</v>
      </c>
      <c r="AE54" s="63">
        <f t="shared" si="3"/>
        <v>22371</v>
      </c>
      <c r="AF54" s="63">
        <f t="shared" si="4"/>
        <v>1178</v>
      </c>
      <c r="AG54" s="59">
        <v>47495</v>
      </c>
      <c r="AH54" s="59">
        <v>18060</v>
      </c>
      <c r="AI54" s="59">
        <v>0</v>
      </c>
      <c r="AJ54" s="59">
        <f t="shared" si="18"/>
        <v>4</v>
      </c>
      <c r="AL54" s="55" t="s">
        <v>96</v>
      </c>
      <c r="AM54" s="55" t="s">
        <v>327</v>
      </c>
      <c r="AN54" s="58">
        <f t="shared" si="13"/>
        <v>10</v>
      </c>
      <c r="AO54" s="58">
        <f t="shared" si="14"/>
        <v>0</v>
      </c>
      <c r="AP54" s="58">
        <f t="shared" si="5"/>
        <v>19</v>
      </c>
      <c r="AQ54" s="58">
        <f t="shared" si="6"/>
        <v>6</v>
      </c>
      <c r="AR54" s="58">
        <f t="shared" si="7"/>
        <v>29</v>
      </c>
      <c r="AS54" s="58">
        <f t="shared" si="15"/>
        <v>10</v>
      </c>
      <c r="AT54" s="59">
        <v>29435</v>
      </c>
      <c r="AU54" s="63">
        <f t="shared" si="16"/>
        <v>15648</v>
      </c>
      <c r="AV54" s="63">
        <f t="shared" si="17"/>
        <v>23548</v>
      </c>
      <c r="AW54" s="63">
        <f t="shared" si="8"/>
        <v>1472</v>
      </c>
      <c r="AX54" s="59">
        <v>47495</v>
      </c>
      <c r="AY54" s="59">
        <v>18060</v>
      </c>
      <c r="AZ54" s="59">
        <v>0</v>
      </c>
      <c r="BA54" s="59">
        <f t="shared" si="19"/>
        <v>4</v>
      </c>
      <c r="BE54" s="84"/>
      <c r="BR54" s="87"/>
    </row>
    <row r="55" spans="2:70">
      <c r="B55" s="45"/>
      <c r="C55" s="42"/>
      <c r="G55" s="76"/>
      <c r="H55" s="77"/>
      <c r="L55" s="54">
        <v>34</v>
      </c>
      <c r="M55" s="54">
        <v>12</v>
      </c>
      <c r="N55" s="54" t="str">
        <f t="shared" si="39"/>
        <v>3412</v>
      </c>
      <c r="O55" s="67">
        <v>0.625</v>
      </c>
      <c r="P55" s="67"/>
      <c r="Q55" s="67"/>
      <c r="R55" s="67"/>
      <c r="U55" s="55" t="s">
        <v>97</v>
      </c>
      <c r="V55" s="55" t="s">
        <v>328</v>
      </c>
      <c r="W55" s="58">
        <f t="shared" si="9"/>
        <v>10</v>
      </c>
      <c r="X55" s="58">
        <f t="shared" si="10"/>
        <v>6</v>
      </c>
      <c r="Y55" s="58">
        <f t="shared" si="0"/>
        <v>19</v>
      </c>
      <c r="Z55" s="58">
        <f t="shared" si="1"/>
        <v>0</v>
      </c>
      <c r="AA55" s="58">
        <f t="shared" si="2"/>
        <v>29</v>
      </c>
      <c r="AB55" s="58">
        <f t="shared" si="11"/>
        <v>11</v>
      </c>
      <c r="AC55" s="59">
        <v>21775</v>
      </c>
      <c r="AD55" s="63">
        <f t="shared" si="12"/>
        <v>11818</v>
      </c>
      <c r="AE55" s="63">
        <f t="shared" si="3"/>
        <v>16549</v>
      </c>
      <c r="AF55" s="63">
        <f t="shared" si="4"/>
        <v>871</v>
      </c>
      <c r="AG55" s="59">
        <v>40685</v>
      </c>
      <c r="AH55" s="59">
        <v>18910</v>
      </c>
      <c r="AI55" s="59">
        <v>0</v>
      </c>
      <c r="AJ55" s="59">
        <f t="shared" si="18"/>
        <v>5</v>
      </c>
      <c r="AL55" s="55" t="s">
        <v>97</v>
      </c>
      <c r="AM55" s="55" t="s">
        <v>328</v>
      </c>
      <c r="AN55" s="58">
        <f t="shared" si="13"/>
        <v>10</v>
      </c>
      <c r="AO55" s="58">
        <f t="shared" si="14"/>
        <v>0</v>
      </c>
      <c r="AP55" s="58">
        <f t="shared" si="5"/>
        <v>19</v>
      </c>
      <c r="AQ55" s="58">
        <f t="shared" si="6"/>
        <v>6</v>
      </c>
      <c r="AR55" s="58">
        <f t="shared" si="7"/>
        <v>29</v>
      </c>
      <c r="AS55" s="58">
        <f t="shared" si="15"/>
        <v>10</v>
      </c>
      <c r="AT55" s="59">
        <v>21775</v>
      </c>
      <c r="AU55" s="63">
        <f t="shared" si="16"/>
        <v>11818</v>
      </c>
      <c r="AV55" s="63">
        <f t="shared" si="17"/>
        <v>17420</v>
      </c>
      <c r="AW55" s="63">
        <f t="shared" si="8"/>
        <v>1089</v>
      </c>
      <c r="AX55" s="59">
        <v>40685</v>
      </c>
      <c r="AY55" s="59">
        <v>18910</v>
      </c>
      <c r="AZ55" s="59">
        <v>0</v>
      </c>
      <c r="BA55" s="59">
        <f t="shared" si="19"/>
        <v>5</v>
      </c>
      <c r="BE55" s="84"/>
      <c r="BR55" s="87"/>
    </row>
    <row r="56" spans="2:70">
      <c r="B56" s="45"/>
      <c r="D56" s="42"/>
      <c r="E56" s="42"/>
      <c r="G56" s="76"/>
      <c r="H56" s="77"/>
      <c r="L56" s="54">
        <v>34</v>
      </c>
      <c r="M56" s="54">
        <v>13</v>
      </c>
      <c r="N56" s="54" t="str">
        <f t="shared" si="39"/>
        <v>3413</v>
      </c>
      <c r="O56" s="67">
        <v>0.61499999999999999</v>
      </c>
      <c r="P56" s="67"/>
      <c r="Q56" s="67"/>
      <c r="R56" s="67"/>
      <c r="U56" s="55" t="s">
        <v>98</v>
      </c>
      <c r="V56" s="55" t="s">
        <v>329</v>
      </c>
      <c r="W56" s="58">
        <f t="shared" si="9"/>
        <v>10</v>
      </c>
      <c r="X56" s="58">
        <f t="shared" si="10"/>
        <v>6</v>
      </c>
      <c r="Y56" s="58">
        <f t="shared" si="0"/>
        <v>19</v>
      </c>
      <c r="Z56" s="58">
        <f t="shared" si="1"/>
        <v>0</v>
      </c>
      <c r="AA56" s="58">
        <f t="shared" si="2"/>
        <v>29</v>
      </c>
      <c r="AB56" s="58">
        <f t="shared" si="11"/>
        <v>11</v>
      </c>
      <c r="AC56" s="59">
        <v>22440</v>
      </c>
      <c r="AD56" s="63">
        <f t="shared" si="12"/>
        <v>12150</v>
      </c>
      <c r="AE56" s="63">
        <f t="shared" si="3"/>
        <v>17055</v>
      </c>
      <c r="AF56" s="63">
        <f t="shared" si="4"/>
        <v>898</v>
      </c>
      <c r="AG56" s="59">
        <v>41350</v>
      </c>
      <c r="AH56" s="59">
        <v>18910</v>
      </c>
      <c r="AI56" s="59">
        <v>0</v>
      </c>
      <c r="AJ56" s="59">
        <f t="shared" si="18"/>
        <v>5</v>
      </c>
      <c r="AL56" s="55" t="s">
        <v>98</v>
      </c>
      <c r="AM56" s="55" t="s">
        <v>329</v>
      </c>
      <c r="AN56" s="58">
        <f t="shared" si="13"/>
        <v>10</v>
      </c>
      <c r="AO56" s="58">
        <f t="shared" si="14"/>
        <v>0</v>
      </c>
      <c r="AP56" s="58">
        <f t="shared" si="5"/>
        <v>19</v>
      </c>
      <c r="AQ56" s="58">
        <f t="shared" si="6"/>
        <v>6</v>
      </c>
      <c r="AR56" s="58">
        <f t="shared" si="7"/>
        <v>29</v>
      </c>
      <c r="AS56" s="58">
        <f t="shared" si="15"/>
        <v>10</v>
      </c>
      <c r="AT56" s="59">
        <v>22440</v>
      </c>
      <c r="AU56" s="63">
        <f t="shared" si="16"/>
        <v>12150</v>
      </c>
      <c r="AV56" s="63">
        <f t="shared" si="17"/>
        <v>17952</v>
      </c>
      <c r="AW56" s="63">
        <f t="shared" si="8"/>
        <v>1122</v>
      </c>
      <c r="AX56" s="59">
        <v>41350</v>
      </c>
      <c r="AY56" s="59">
        <v>18910</v>
      </c>
      <c r="AZ56" s="59">
        <v>0</v>
      </c>
      <c r="BA56" s="59">
        <f t="shared" si="19"/>
        <v>5</v>
      </c>
      <c r="BE56" s="84"/>
      <c r="BR56" s="87"/>
    </row>
    <row r="57" spans="2:70">
      <c r="G57" s="76"/>
      <c r="H57" s="77"/>
      <c r="L57" s="54">
        <v>34</v>
      </c>
      <c r="M57" s="54">
        <v>14</v>
      </c>
      <c r="N57" s="54" t="str">
        <f t="shared" si="39"/>
        <v>3414</v>
      </c>
      <c r="O57" s="67">
        <v>0.60499999999999998</v>
      </c>
      <c r="P57" s="67"/>
      <c r="Q57" s="67"/>
      <c r="R57" s="67"/>
      <c r="U57" s="55" t="s">
        <v>99</v>
      </c>
      <c r="V57" s="55" t="s">
        <v>330</v>
      </c>
      <c r="W57" s="58">
        <f t="shared" si="9"/>
        <v>10</v>
      </c>
      <c r="X57" s="58">
        <f t="shared" si="10"/>
        <v>6</v>
      </c>
      <c r="Y57" s="58">
        <f t="shared" si="0"/>
        <v>19</v>
      </c>
      <c r="Z57" s="58">
        <f t="shared" si="1"/>
        <v>0</v>
      </c>
      <c r="AA57" s="58">
        <f t="shared" si="2"/>
        <v>29</v>
      </c>
      <c r="AB57" s="58">
        <f t="shared" si="11"/>
        <v>11</v>
      </c>
      <c r="AC57" s="59">
        <v>23105</v>
      </c>
      <c r="AD57" s="63">
        <f t="shared" si="12"/>
        <v>12483</v>
      </c>
      <c r="AE57" s="63">
        <f t="shared" si="3"/>
        <v>17560</v>
      </c>
      <c r="AF57" s="63">
        <f t="shared" si="4"/>
        <v>925</v>
      </c>
      <c r="AG57" s="59">
        <v>42015</v>
      </c>
      <c r="AH57" s="59">
        <v>18910</v>
      </c>
      <c r="AI57" s="59">
        <v>0</v>
      </c>
      <c r="AJ57" s="59">
        <f t="shared" si="18"/>
        <v>5</v>
      </c>
      <c r="AL57" s="55" t="s">
        <v>99</v>
      </c>
      <c r="AM57" s="55" t="s">
        <v>330</v>
      </c>
      <c r="AN57" s="58">
        <f t="shared" si="13"/>
        <v>10</v>
      </c>
      <c r="AO57" s="58">
        <f t="shared" si="14"/>
        <v>0</v>
      </c>
      <c r="AP57" s="58">
        <f t="shared" si="5"/>
        <v>19</v>
      </c>
      <c r="AQ57" s="58">
        <f t="shared" si="6"/>
        <v>6</v>
      </c>
      <c r="AR57" s="58">
        <f t="shared" si="7"/>
        <v>29</v>
      </c>
      <c r="AS57" s="58">
        <f t="shared" si="15"/>
        <v>10</v>
      </c>
      <c r="AT57" s="59">
        <v>23105</v>
      </c>
      <c r="AU57" s="63">
        <f t="shared" si="16"/>
        <v>12483</v>
      </c>
      <c r="AV57" s="63">
        <f t="shared" si="17"/>
        <v>18484</v>
      </c>
      <c r="AW57" s="63">
        <f t="shared" si="8"/>
        <v>1156</v>
      </c>
      <c r="AX57" s="59">
        <v>42015</v>
      </c>
      <c r="AY57" s="59">
        <v>18910</v>
      </c>
      <c r="AZ57" s="59">
        <v>0</v>
      </c>
      <c r="BA57" s="59">
        <f t="shared" si="19"/>
        <v>5</v>
      </c>
      <c r="BE57" s="84"/>
      <c r="BR57" s="87"/>
    </row>
    <row r="58" spans="2:70">
      <c r="B58" s="42"/>
      <c r="G58" s="76"/>
      <c r="H58" s="77"/>
      <c r="L58" s="54">
        <v>34</v>
      </c>
      <c r="M58" s="54">
        <v>15</v>
      </c>
      <c r="N58" s="54" t="str">
        <f t="shared" si="39"/>
        <v>3415</v>
      </c>
      <c r="O58" s="67">
        <v>0.59499999999999997</v>
      </c>
      <c r="P58" s="67"/>
      <c r="Q58" s="67"/>
      <c r="R58" s="67"/>
      <c r="U58" s="55" t="s">
        <v>100</v>
      </c>
      <c r="V58" s="55" t="s">
        <v>331</v>
      </c>
      <c r="W58" s="58">
        <f t="shared" si="9"/>
        <v>10</v>
      </c>
      <c r="X58" s="58">
        <f t="shared" si="10"/>
        <v>6</v>
      </c>
      <c r="Y58" s="58">
        <f t="shared" si="0"/>
        <v>19</v>
      </c>
      <c r="Z58" s="58">
        <f t="shared" si="1"/>
        <v>0</v>
      </c>
      <c r="AA58" s="58">
        <f t="shared" si="2"/>
        <v>29</v>
      </c>
      <c r="AB58" s="58">
        <f t="shared" si="11"/>
        <v>11</v>
      </c>
      <c r="AC58" s="59">
        <v>23770</v>
      </c>
      <c r="AD58" s="63">
        <f t="shared" si="12"/>
        <v>12815</v>
      </c>
      <c r="AE58" s="63">
        <f t="shared" si="3"/>
        <v>18066</v>
      </c>
      <c r="AF58" s="63">
        <f t="shared" si="4"/>
        <v>951</v>
      </c>
      <c r="AG58" s="59">
        <v>42680</v>
      </c>
      <c r="AH58" s="59">
        <v>18910</v>
      </c>
      <c r="AI58" s="59">
        <v>0</v>
      </c>
      <c r="AJ58" s="59">
        <f t="shared" si="18"/>
        <v>5</v>
      </c>
      <c r="AL58" s="55" t="s">
        <v>100</v>
      </c>
      <c r="AM58" s="55" t="s">
        <v>331</v>
      </c>
      <c r="AN58" s="58">
        <f t="shared" si="13"/>
        <v>10</v>
      </c>
      <c r="AO58" s="58">
        <f t="shared" si="14"/>
        <v>0</v>
      </c>
      <c r="AP58" s="58">
        <f t="shared" si="5"/>
        <v>19</v>
      </c>
      <c r="AQ58" s="58">
        <f t="shared" si="6"/>
        <v>6</v>
      </c>
      <c r="AR58" s="58">
        <f t="shared" si="7"/>
        <v>29</v>
      </c>
      <c r="AS58" s="58">
        <f t="shared" si="15"/>
        <v>10</v>
      </c>
      <c r="AT58" s="59">
        <v>23770</v>
      </c>
      <c r="AU58" s="63">
        <f t="shared" si="16"/>
        <v>12815</v>
      </c>
      <c r="AV58" s="63">
        <f t="shared" si="17"/>
        <v>19016</v>
      </c>
      <c r="AW58" s="63">
        <f t="shared" si="8"/>
        <v>1189</v>
      </c>
      <c r="AX58" s="59">
        <v>42680</v>
      </c>
      <c r="AY58" s="59">
        <v>18910</v>
      </c>
      <c r="AZ58" s="59">
        <v>0</v>
      </c>
      <c r="BA58" s="59">
        <f t="shared" si="19"/>
        <v>5</v>
      </c>
      <c r="BE58" s="84"/>
      <c r="BR58" s="87"/>
    </row>
    <row r="59" spans="2:70">
      <c r="G59" s="76"/>
      <c r="H59" s="77"/>
      <c r="L59" s="54">
        <v>34</v>
      </c>
      <c r="M59" s="54">
        <v>16</v>
      </c>
      <c r="N59" s="54" t="str">
        <f t="shared" si="39"/>
        <v>3416</v>
      </c>
      <c r="O59" s="67">
        <v>0.58499999999999996</v>
      </c>
      <c r="P59" s="67"/>
      <c r="Q59" s="67"/>
      <c r="R59" s="67"/>
      <c r="U59" s="55" t="s">
        <v>101</v>
      </c>
      <c r="V59" s="55" t="s">
        <v>332</v>
      </c>
      <c r="W59" s="58">
        <f t="shared" si="9"/>
        <v>10</v>
      </c>
      <c r="X59" s="58">
        <f t="shared" si="10"/>
        <v>6</v>
      </c>
      <c r="Y59" s="58">
        <f t="shared" si="0"/>
        <v>19</v>
      </c>
      <c r="Z59" s="58">
        <f t="shared" si="1"/>
        <v>0</v>
      </c>
      <c r="AA59" s="58">
        <f t="shared" si="2"/>
        <v>29</v>
      </c>
      <c r="AB59" s="58">
        <f t="shared" si="11"/>
        <v>11</v>
      </c>
      <c r="AC59" s="59">
        <v>24440</v>
      </c>
      <c r="AD59" s="63">
        <f t="shared" si="12"/>
        <v>13150</v>
      </c>
      <c r="AE59" s="63">
        <f t="shared" si="3"/>
        <v>18575</v>
      </c>
      <c r="AF59" s="63">
        <f t="shared" si="4"/>
        <v>978</v>
      </c>
      <c r="AG59" s="59">
        <v>43350</v>
      </c>
      <c r="AH59" s="59">
        <v>18910</v>
      </c>
      <c r="AI59" s="59">
        <v>0</v>
      </c>
      <c r="AJ59" s="59">
        <f t="shared" si="18"/>
        <v>5</v>
      </c>
      <c r="AL59" s="55" t="s">
        <v>101</v>
      </c>
      <c r="AM59" s="55" t="s">
        <v>332</v>
      </c>
      <c r="AN59" s="58">
        <f t="shared" si="13"/>
        <v>10</v>
      </c>
      <c r="AO59" s="58">
        <f t="shared" si="14"/>
        <v>0</v>
      </c>
      <c r="AP59" s="58">
        <f t="shared" si="5"/>
        <v>19</v>
      </c>
      <c r="AQ59" s="58">
        <f t="shared" si="6"/>
        <v>6</v>
      </c>
      <c r="AR59" s="58">
        <f t="shared" si="7"/>
        <v>29</v>
      </c>
      <c r="AS59" s="58">
        <f t="shared" si="15"/>
        <v>10</v>
      </c>
      <c r="AT59" s="59">
        <v>24440</v>
      </c>
      <c r="AU59" s="63">
        <f t="shared" si="16"/>
        <v>13150</v>
      </c>
      <c r="AV59" s="63">
        <f t="shared" si="17"/>
        <v>19552</v>
      </c>
      <c r="AW59" s="63">
        <f t="shared" si="8"/>
        <v>1222</v>
      </c>
      <c r="AX59" s="59">
        <v>43350</v>
      </c>
      <c r="AY59" s="59">
        <v>18910</v>
      </c>
      <c r="AZ59" s="59">
        <v>0</v>
      </c>
      <c r="BA59" s="59">
        <f t="shared" si="19"/>
        <v>5</v>
      </c>
      <c r="BE59" s="84"/>
      <c r="BR59" s="87"/>
    </row>
    <row r="60" spans="2:70">
      <c r="C60" s="48"/>
      <c r="G60" s="76"/>
      <c r="H60" s="77"/>
      <c r="L60" s="54">
        <v>33</v>
      </c>
      <c r="M60" s="54">
        <v>1</v>
      </c>
      <c r="N60" s="54" t="str">
        <f t="shared" si="39"/>
        <v>331</v>
      </c>
      <c r="O60" s="67">
        <v>0.72</v>
      </c>
      <c r="P60" s="67"/>
      <c r="Q60" s="67"/>
      <c r="R60" s="67"/>
      <c r="U60" s="55" t="s">
        <v>102</v>
      </c>
      <c r="V60" s="55" t="s">
        <v>333</v>
      </c>
      <c r="W60" s="58">
        <f t="shared" si="9"/>
        <v>10</v>
      </c>
      <c r="X60" s="58">
        <f t="shared" si="10"/>
        <v>6</v>
      </c>
      <c r="Y60" s="58">
        <f t="shared" si="0"/>
        <v>19</v>
      </c>
      <c r="Z60" s="58">
        <f t="shared" si="1"/>
        <v>0</v>
      </c>
      <c r="AA60" s="58">
        <f t="shared" si="2"/>
        <v>29</v>
      </c>
      <c r="AB60" s="58">
        <f t="shared" si="11"/>
        <v>11</v>
      </c>
      <c r="AC60" s="59">
        <v>25435</v>
      </c>
      <c r="AD60" s="63">
        <f t="shared" si="12"/>
        <v>13648</v>
      </c>
      <c r="AE60" s="63">
        <f t="shared" si="3"/>
        <v>19331</v>
      </c>
      <c r="AF60" s="63">
        <f t="shared" si="4"/>
        <v>1018</v>
      </c>
      <c r="AG60" s="59">
        <v>44345</v>
      </c>
      <c r="AH60" s="59">
        <v>18910</v>
      </c>
      <c r="AI60" s="59">
        <v>0</v>
      </c>
      <c r="AJ60" s="59">
        <f t="shared" si="18"/>
        <v>5</v>
      </c>
      <c r="AL60" s="55" t="s">
        <v>102</v>
      </c>
      <c r="AM60" s="55" t="s">
        <v>333</v>
      </c>
      <c r="AN60" s="58">
        <f t="shared" si="13"/>
        <v>10</v>
      </c>
      <c r="AO60" s="58">
        <f t="shared" si="14"/>
        <v>0</v>
      </c>
      <c r="AP60" s="58">
        <f t="shared" si="5"/>
        <v>19</v>
      </c>
      <c r="AQ60" s="58">
        <f t="shared" si="6"/>
        <v>6</v>
      </c>
      <c r="AR60" s="58">
        <f t="shared" si="7"/>
        <v>29</v>
      </c>
      <c r="AS60" s="58">
        <f t="shared" si="15"/>
        <v>10</v>
      </c>
      <c r="AT60" s="59">
        <v>25435</v>
      </c>
      <c r="AU60" s="63">
        <f t="shared" si="16"/>
        <v>13648</v>
      </c>
      <c r="AV60" s="63">
        <f t="shared" si="17"/>
        <v>20348</v>
      </c>
      <c r="AW60" s="63">
        <f t="shared" si="8"/>
        <v>1272</v>
      </c>
      <c r="AX60" s="59">
        <v>44345</v>
      </c>
      <c r="AY60" s="59">
        <v>18910</v>
      </c>
      <c r="AZ60" s="59">
        <v>0</v>
      </c>
      <c r="BA60" s="59">
        <f t="shared" si="19"/>
        <v>5</v>
      </c>
      <c r="BE60" s="84"/>
      <c r="BR60" s="87"/>
    </row>
    <row r="61" spans="2:70">
      <c r="C61" s="48"/>
      <c r="D61" s="49"/>
      <c r="E61" s="49"/>
      <c r="G61" s="76"/>
      <c r="H61" s="77"/>
      <c r="L61" s="54">
        <v>33</v>
      </c>
      <c r="M61" s="54">
        <v>2</v>
      </c>
      <c r="N61" s="54" t="str">
        <f t="shared" si="39"/>
        <v>332</v>
      </c>
      <c r="O61" s="67">
        <v>0.71</v>
      </c>
      <c r="P61" s="67"/>
      <c r="Q61" s="67"/>
      <c r="R61" s="67"/>
      <c r="U61" s="55" t="s">
        <v>103</v>
      </c>
      <c r="V61" s="55" t="s">
        <v>334</v>
      </c>
      <c r="W61" s="58">
        <f t="shared" si="9"/>
        <v>10</v>
      </c>
      <c r="X61" s="58">
        <f t="shared" si="10"/>
        <v>6</v>
      </c>
      <c r="Y61" s="58">
        <f t="shared" si="0"/>
        <v>19</v>
      </c>
      <c r="Z61" s="58">
        <f t="shared" si="1"/>
        <v>0</v>
      </c>
      <c r="AA61" s="58">
        <f t="shared" si="2"/>
        <v>29</v>
      </c>
      <c r="AB61" s="58">
        <f t="shared" si="11"/>
        <v>11</v>
      </c>
      <c r="AC61" s="59">
        <v>26435</v>
      </c>
      <c r="AD61" s="63">
        <f t="shared" si="12"/>
        <v>14148</v>
      </c>
      <c r="AE61" s="63">
        <f t="shared" si="3"/>
        <v>20091</v>
      </c>
      <c r="AF61" s="63">
        <f t="shared" si="4"/>
        <v>1058</v>
      </c>
      <c r="AG61" s="59">
        <v>45345</v>
      </c>
      <c r="AH61" s="59">
        <v>18910</v>
      </c>
      <c r="AI61" s="59">
        <v>0</v>
      </c>
      <c r="AJ61" s="59">
        <f t="shared" si="18"/>
        <v>5</v>
      </c>
      <c r="AL61" s="55" t="s">
        <v>103</v>
      </c>
      <c r="AM61" s="55" t="s">
        <v>334</v>
      </c>
      <c r="AN61" s="58">
        <f t="shared" si="13"/>
        <v>10</v>
      </c>
      <c r="AO61" s="58">
        <f t="shared" si="14"/>
        <v>0</v>
      </c>
      <c r="AP61" s="58">
        <f t="shared" si="5"/>
        <v>19</v>
      </c>
      <c r="AQ61" s="58">
        <f t="shared" si="6"/>
        <v>6</v>
      </c>
      <c r="AR61" s="58">
        <f t="shared" si="7"/>
        <v>29</v>
      </c>
      <c r="AS61" s="58">
        <f t="shared" si="15"/>
        <v>10</v>
      </c>
      <c r="AT61" s="59">
        <v>26435</v>
      </c>
      <c r="AU61" s="63">
        <f t="shared" si="16"/>
        <v>14148</v>
      </c>
      <c r="AV61" s="63">
        <f t="shared" si="17"/>
        <v>21148</v>
      </c>
      <c r="AW61" s="63">
        <f t="shared" si="8"/>
        <v>1322</v>
      </c>
      <c r="AX61" s="59">
        <v>45345</v>
      </c>
      <c r="AY61" s="59">
        <v>18910</v>
      </c>
      <c r="AZ61" s="59">
        <v>0</v>
      </c>
      <c r="BA61" s="59">
        <f t="shared" si="19"/>
        <v>5</v>
      </c>
      <c r="BE61" s="84"/>
      <c r="BR61" s="87"/>
    </row>
    <row r="62" spans="2:70">
      <c r="C62" s="48"/>
      <c r="D62" s="49"/>
      <c r="E62" s="49"/>
      <c r="G62" s="76"/>
      <c r="H62" s="77"/>
      <c r="L62" s="54">
        <v>33</v>
      </c>
      <c r="M62" s="54">
        <v>3</v>
      </c>
      <c r="N62" s="54" t="str">
        <f t="shared" si="39"/>
        <v>333</v>
      </c>
      <c r="O62" s="67">
        <v>0.7</v>
      </c>
      <c r="P62" s="67"/>
      <c r="Q62" s="67"/>
      <c r="R62" s="67"/>
      <c r="U62" s="55" t="s">
        <v>104</v>
      </c>
      <c r="V62" s="55" t="s">
        <v>335</v>
      </c>
      <c r="W62" s="58">
        <f t="shared" si="9"/>
        <v>10</v>
      </c>
      <c r="X62" s="58">
        <f t="shared" si="10"/>
        <v>6</v>
      </c>
      <c r="Y62" s="58">
        <f t="shared" si="0"/>
        <v>19</v>
      </c>
      <c r="Z62" s="58">
        <f t="shared" si="1"/>
        <v>0</v>
      </c>
      <c r="AA62" s="58">
        <f t="shared" si="2"/>
        <v>29</v>
      </c>
      <c r="AB62" s="58">
        <f t="shared" si="11"/>
        <v>11</v>
      </c>
      <c r="AC62" s="59">
        <v>27435</v>
      </c>
      <c r="AD62" s="63">
        <f t="shared" si="12"/>
        <v>14648</v>
      </c>
      <c r="AE62" s="63">
        <f t="shared" si="3"/>
        <v>20851</v>
      </c>
      <c r="AF62" s="63">
        <f t="shared" si="4"/>
        <v>1098</v>
      </c>
      <c r="AG62" s="59">
        <v>46345</v>
      </c>
      <c r="AH62" s="59">
        <v>18910</v>
      </c>
      <c r="AI62" s="59">
        <v>0</v>
      </c>
      <c r="AJ62" s="59">
        <f t="shared" si="18"/>
        <v>5</v>
      </c>
      <c r="AL62" s="55" t="s">
        <v>104</v>
      </c>
      <c r="AM62" s="55" t="s">
        <v>335</v>
      </c>
      <c r="AN62" s="58">
        <f t="shared" si="13"/>
        <v>10</v>
      </c>
      <c r="AO62" s="58">
        <f t="shared" si="14"/>
        <v>0</v>
      </c>
      <c r="AP62" s="58">
        <f t="shared" si="5"/>
        <v>19</v>
      </c>
      <c r="AQ62" s="58">
        <f t="shared" si="6"/>
        <v>6</v>
      </c>
      <c r="AR62" s="58">
        <f t="shared" si="7"/>
        <v>29</v>
      </c>
      <c r="AS62" s="58">
        <f t="shared" si="15"/>
        <v>10</v>
      </c>
      <c r="AT62" s="59">
        <v>27435</v>
      </c>
      <c r="AU62" s="63">
        <f t="shared" si="16"/>
        <v>14648</v>
      </c>
      <c r="AV62" s="63">
        <f t="shared" si="17"/>
        <v>21948</v>
      </c>
      <c r="AW62" s="63">
        <f t="shared" si="8"/>
        <v>1372</v>
      </c>
      <c r="AX62" s="59">
        <v>46345</v>
      </c>
      <c r="AY62" s="59">
        <v>18910</v>
      </c>
      <c r="AZ62" s="59">
        <v>0</v>
      </c>
      <c r="BA62" s="59">
        <f t="shared" si="19"/>
        <v>5</v>
      </c>
      <c r="BE62" s="84"/>
      <c r="BR62" s="87"/>
    </row>
    <row r="63" spans="2:70">
      <c r="B63" s="49"/>
      <c r="C63" s="49"/>
      <c r="D63" s="48"/>
      <c r="E63" s="48"/>
      <c r="G63" s="76"/>
      <c r="H63" s="77"/>
      <c r="L63" s="54">
        <v>33</v>
      </c>
      <c r="M63" s="54">
        <v>4</v>
      </c>
      <c r="N63" s="54" t="str">
        <f t="shared" si="39"/>
        <v>334</v>
      </c>
      <c r="O63" s="67">
        <v>0.69</v>
      </c>
      <c r="P63" s="67"/>
      <c r="Q63" s="67"/>
      <c r="R63" s="67"/>
      <c r="U63" s="55" t="s">
        <v>105</v>
      </c>
      <c r="V63" s="55" t="s">
        <v>336</v>
      </c>
      <c r="W63" s="58">
        <f t="shared" si="9"/>
        <v>10</v>
      </c>
      <c r="X63" s="58">
        <f t="shared" si="10"/>
        <v>6</v>
      </c>
      <c r="Y63" s="58">
        <f t="shared" si="0"/>
        <v>19</v>
      </c>
      <c r="Z63" s="58">
        <f t="shared" si="1"/>
        <v>0</v>
      </c>
      <c r="AA63" s="58">
        <f t="shared" si="2"/>
        <v>29</v>
      </c>
      <c r="AB63" s="58">
        <f t="shared" si="11"/>
        <v>11</v>
      </c>
      <c r="AC63" s="59">
        <v>28435</v>
      </c>
      <c r="AD63" s="63">
        <f t="shared" si="12"/>
        <v>15148</v>
      </c>
      <c r="AE63" s="63">
        <f t="shared" si="3"/>
        <v>21611</v>
      </c>
      <c r="AF63" s="63">
        <f t="shared" si="4"/>
        <v>1138</v>
      </c>
      <c r="AG63" s="59">
        <v>47345</v>
      </c>
      <c r="AH63" s="59">
        <v>18910</v>
      </c>
      <c r="AI63" s="59">
        <v>0</v>
      </c>
      <c r="AJ63" s="59">
        <f t="shared" si="18"/>
        <v>5</v>
      </c>
      <c r="AL63" s="55" t="s">
        <v>105</v>
      </c>
      <c r="AM63" s="55" t="s">
        <v>336</v>
      </c>
      <c r="AN63" s="58">
        <f t="shared" si="13"/>
        <v>10</v>
      </c>
      <c r="AO63" s="58">
        <f t="shared" si="14"/>
        <v>0</v>
      </c>
      <c r="AP63" s="58">
        <f t="shared" si="5"/>
        <v>19</v>
      </c>
      <c r="AQ63" s="58">
        <f t="shared" si="6"/>
        <v>6</v>
      </c>
      <c r="AR63" s="58">
        <f t="shared" si="7"/>
        <v>29</v>
      </c>
      <c r="AS63" s="58">
        <f t="shared" si="15"/>
        <v>10</v>
      </c>
      <c r="AT63" s="59">
        <v>28435</v>
      </c>
      <c r="AU63" s="63">
        <f t="shared" si="16"/>
        <v>15148</v>
      </c>
      <c r="AV63" s="63">
        <f t="shared" si="17"/>
        <v>22748</v>
      </c>
      <c r="AW63" s="63">
        <f t="shared" si="8"/>
        <v>1422</v>
      </c>
      <c r="AX63" s="59">
        <v>47345</v>
      </c>
      <c r="AY63" s="59">
        <v>18910</v>
      </c>
      <c r="AZ63" s="59">
        <v>0</v>
      </c>
      <c r="BA63" s="59">
        <f t="shared" si="19"/>
        <v>5</v>
      </c>
      <c r="BE63" s="84"/>
      <c r="BR63" s="87"/>
    </row>
    <row r="64" spans="2:70">
      <c r="B64" s="49"/>
      <c r="C64" s="48"/>
      <c r="D64" s="49"/>
      <c r="E64" s="49"/>
      <c r="G64" s="76"/>
      <c r="H64" s="77"/>
      <c r="L64" s="54">
        <v>33</v>
      </c>
      <c r="M64" s="54">
        <v>5</v>
      </c>
      <c r="N64" s="54" t="str">
        <f t="shared" si="39"/>
        <v>335</v>
      </c>
      <c r="O64" s="67">
        <v>0.68</v>
      </c>
      <c r="P64" s="67"/>
      <c r="Q64" s="67"/>
      <c r="R64" s="67"/>
      <c r="U64" s="55" t="s">
        <v>106</v>
      </c>
      <c r="V64" s="55" t="s">
        <v>337</v>
      </c>
      <c r="W64" s="58">
        <f t="shared" si="9"/>
        <v>10</v>
      </c>
      <c r="X64" s="58">
        <f t="shared" si="10"/>
        <v>6</v>
      </c>
      <c r="Y64" s="58">
        <f t="shared" si="0"/>
        <v>19</v>
      </c>
      <c r="Z64" s="58">
        <f t="shared" si="1"/>
        <v>0</v>
      </c>
      <c r="AA64" s="58">
        <f t="shared" si="2"/>
        <v>29</v>
      </c>
      <c r="AB64" s="58">
        <f t="shared" si="11"/>
        <v>11</v>
      </c>
      <c r="AC64" s="59">
        <v>29435</v>
      </c>
      <c r="AD64" s="63">
        <f t="shared" si="12"/>
        <v>15648</v>
      </c>
      <c r="AE64" s="63">
        <f t="shared" si="3"/>
        <v>22371</v>
      </c>
      <c r="AF64" s="63">
        <f t="shared" si="4"/>
        <v>1178</v>
      </c>
      <c r="AG64" s="59">
        <v>48345</v>
      </c>
      <c r="AH64" s="59">
        <v>18910</v>
      </c>
      <c r="AI64" s="59">
        <v>0</v>
      </c>
      <c r="AJ64" s="59">
        <f t="shared" si="18"/>
        <v>5</v>
      </c>
      <c r="AL64" s="55" t="s">
        <v>106</v>
      </c>
      <c r="AM64" s="55" t="s">
        <v>337</v>
      </c>
      <c r="AN64" s="58">
        <f t="shared" si="13"/>
        <v>10</v>
      </c>
      <c r="AO64" s="58">
        <f t="shared" si="14"/>
        <v>0</v>
      </c>
      <c r="AP64" s="58">
        <f t="shared" si="5"/>
        <v>19</v>
      </c>
      <c r="AQ64" s="58">
        <f t="shared" si="6"/>
        <v>6</v>
      </c>
      <c r="AR64" s="58">
        <f t="shared" si="7"/>
        <v>29</v>
      </c>
      <c r="AS64" s="58">
        <f t="shared" si="15"/>
        <v>10</v>
      </c>
      <c r="AT64" s="59">
        <v>29435</v>
      </c>
      <c r="AU64" s="63">
        <f t="shared" si="16"/>
        <v>15648</v>
      </c>
      <c r="AV64" s="63">
        <f t="shared" si="17"/>
        <v>23548</v>
      </c>
      <c r="AW64" s="63">
        <f t="shared" si="8"/>
        <v>1472</v>
      </c>
      <c r="AX64" s="59">
        <v>48345</v>
      </c>
      <c r="AY64" s="59">
        <v>18910</v>
      </c>
      <c r="AZ64" s="59">
        <v>0</v>
      </c>
      <c r="BA64" s="59">
        <f t="shared" si="19"/>
        <v>5</v>
      </c>
      <c r="BE64" s="84"/>
      <c r="BR64" s="87"/>
    </row>
    <row r="65" spans="2:70">
      <c r="B65" s="45"/>
      <c r="C65" s="48"/>
      <c r="D65" s="46"/>
      <c r="E65" s="46"/>
      <c r="G65" s="76"/>
      <c r="H65" s="77"/>
      <c r="L65" s="54">
        <v>33</v>
      </c>
      <c r="M65" s="54">
        <v>6</v>
      </c>
      <c r="N65" s="54" t="str">
        <f t="shared" si="39"/>
        <v>336</v>
      </c>
      <c r="O65" s="67">
        <v>0.67</v>
      </c>
      <c r="P65" s="67"/>
      <c r="Q65" s="67"/>
      <c r="R65" s="67"/>
      <c r="U65" s="55" t="s">
        <v>107</v>
      </c>
      <c r="V65" s="55" t="s">
        <v>338</v>
      </c>
      <c r="W65" s="58">
        <f t="shared" si="9"/>
        <v>10</v>
      </c>
      <c r="X65" s="58">
        <f t="shared" si="10"/>
        <v>6</v>
      </c>
      <c r="Y65" s="58">
        <f t="shared" si="0"/>
        <v>19</v>
      </c>
      <c r="Z65" s="58">
        <f t="shared" si="1"/>
        <v>0</v>
      </c>
      <c r="AA65" s="58">
        <f t="shared" si="2"/>
        <v>29</v>
      </c>
      <c r="AB65" s="58">
        <f t="shared" si="11"/>
        <v>11</v>
      </c>
      <c r="AC65" s="59">
        <v>30430</v>
      </c>
      <c r="AD65" s="63">
        <f t="shared" si="12"/>
        <v>16145</v>
      </c>
      <c r="AE65" s="63">
        <f t="shared" si="3"/>
        <v>23127</v>
      </c>
      <c r="AF65" s="63">
        <f t="shared" si="4"/>
        <v>1218</v>
      </c>
      <c r="AG65" s="59">
        <v>49340</v>
      </c>
      <c r="AH65" s="59">
        <v>18910</v>
      </c>
      <c r="AI65" s="59">
        <v>0</v>
      </c>
      <c r="AJ65" s="59">
        <f t="shared" si="18"/>
        <v>5</v>
      </c>
      <c r="AL65" s="55" t="s">
        <v>107</v>
      </c>
      <c r="AM65" s="55" t="s">
        <v>338</v>
      </c>
      <c r="AN65" s="58">
        <f t="shared" si="13"/>
        <v>10</v>
      </c>
      <c r="AO65" s="58">
        <f t="shared" si="14"/>
        <v>0</v>
      </c>
      <c r="AP65" s="58">
        <f t="shared" si="5"/>
        <v>19</v>
      </c>
      <c r="AQ65" s="58">
        <f t="shared" si="6"/>
        <v>6</v>
      </c>
      <c r="AR65" s="58">
        <f t="shared" si="7"/>
        <v>29</v>
      </c>
      <c r="AS65" s="58">
        <f t="shared" si="15"/>
        <v>10</v>
      </c>
      <c r="AT65" s="59">
        <v>30430</v>
      </c>
      <c r="AU65" s="63">
        <f t="shared" si="16"/>
        <v>16145</v>
      </c>
      <c r="AV65" s="63">
        <f t="shared" si="17"/>
        <v>24344</v>
      </c>
      <c r="AW65" s="63">
        <f t="shared" si="8"/>
        <v>1522</v>
      </c>
      <c r="AX65" s="59">
        <v>49340</v>
      </c>
      <c r="AY65" s="59">
        <v>18910</v>
      </c>
      <c r="AZ65" s="59">
        <v>0</v>
      </c>
      <c r="BA65" s="59">
        <f t="shared" si="19"/>
        <v>5</v>
      </c>
      <c r="BE65" s="84"/>
      <c r="BR65" s="87"/>
    </row>
    <row r="66" spans="2:70">
      <c r="B66" s="49"/>
      <c r="C66" s="48"/>
      <c r="D66" s="46"/>
      <c r="E66" s="46"/>
      <c r="G66" s="76"/>
      <c r="H66" s="77"/>
      <c r="L66" s="54">
        <v>33</v>
      </c>
      <c r="M66" s="54">
        <v>7</v>
      </c>
      <c r="N66" s="54" t="str">
        <f t="shared" si="39"/>
        <v>337</v>
      </c>
      <c r="O66" s="67">
        <v>0.66</v>
      </c>
      <c r="P66" s="67"/>
      <c r="Q66" s="67"/>
      <c r="R66" s="67"/>
      <c r="U66" s="55" t="s">
        <v>108</v>
      </c>
      <c r="V66" s="55" t="s">
        <v>339</v>
      </c>
      <c r="W66" s="58">
        <f t="shared" si="9"/>
        <v>10</v>
      </c>
      <c r="X66" s="58">
        <f t="shared" si="10"/>
        <v>6</v>
      </c>
      <c r="Y66" s="58">
        <f t="shared" si="0"/>
        <v>19</v>
      </c>
      <c r="Z66" s="58">
        <f t="shared" si="1"/>
        <v>0</v>
      </c>
      <c r="AA66" s="58">
        <f t="shared" si="2"/>
        <v>29</v>
      </c>
      <c r="AB66" s="58">
        <f t="shared" si="11"/>
        <v>11</v>
      </c>
      <c r="AC66" s="59">
        <v>31430</v>
      </c>
      <c r="AD66" s="63">
        <f t="shared" si="12"/>
        <v>16645</v>
      </c>
      <c r="AE66" s="63">
        <f t="shared" si="3"/>
        <v>23887</v>
      </c>
      <c r="AF66" s="63">
        <f t="shared" si="4"/>
        <v>1258</v>
      </c>
      <c r="AG66" s="59">
        <v>50340</v>
      </c>
      <c r="AH66" s="59">
        <v>18910</v>
      </c>
      <c r="AI66" s="59">
        <v>0</v>
      </c>
      <c r="AJ66" s="59">
        <f t="shared" si="18"/>
        <v>5</v>
      </c>
      <c r="AL66" s="55" t="s">
        <v>108</v>
      </c>
      <c r="AM66" s="55" t="s">
        <v>339</v>
      </c>
      <c r="AN66" s="58">
        <f t="shared" si="13"/>
        <v>10</v>
      </c>
      <c r="AO66" s="58">
        <f t="shared" si="14"/>
        <v>0</v>
      </c>
      <c r="AP66" s="58">
        <f t="shared" si="5"/>
        <v>19</v>
      </c>
      <c r="AQ66" s="58">
        <f t="shared" si="6"/>
        <v>6</v>
      </c>
      <c r="AR66" s="58">
        <f t="shared" si="7"/>
        <v>29</v>
      </c>
      <c r="AS66" s="58">
        <f t="shared" si="15"/>
        <v>10</v>
      </c>
      <c r="AT66" s="59">
        <v>31430</v>
      </c>
      <c r="AU66" s="63">
        <f t="shared" si="16"/>
        <v>16645</v>
      </c>
      <c r="AV66" s="63">
        <f t="shared" si="17"/>
        <v>25144</v>
      </c>
      <c r="AW66" s="63">
        <f t="shared" si="8"/>
        <v>1572</v>
      </c>
      <c r="AX66" s="59">
        <v>50340</v>
      </c>
      <c r="AY66" s="59">
        <v>18910</v>
      </c>
      <c r="AZ66" s="59">
        <v>0</v>
      </c>
      <c r="BA66" s="59">
        <f t="shared" si="19"/>
        <v>5</v>
      </c>
      <c r="BE66" s="84"/>
      <c r="BR66" s="87"/>
    </row>
    <row r="67" spans="2:70">
      <c r="B67" s="45"/>
      <c r="C67" s="48"/>
      <c r="D67" s="46"/>
      <c r="E67" s="46"/>
      <c r="G67" s="76"/>
      <c r="H67" s="77"/>
      <c r="L67" s="54">
        <v>33</v>
      </c>
      <c r="M67" s="54">
        <v>8</v>
      </c>
      <c r="N67" s="54" t="str">
        <f t="shared" si="39"/>
        <v>338</v>
      </c>
      <c r="O67" s="67">
        <v>0.65</v>
      </c>
      <c r="P67" s="67"/>
      <c r="Q67" s="67"/>
      <c r="R67" s="67"/>
      <c r="U67" s="55" t="s">
        <v>109</v>
      </c>
      <c r="V67" s="55" t="s">
        <v>340</v>
      </c>
      <c r="W67" s="58">
        <f t="shared" si="9"/>
        <v>10</v>
      </c>
      <c r="X67" s="58">
        <f t="shared" si="10"/>
        <v>6</v>
      </c>
      <c r="Y67" s="58">
        <f t="shared" ref="Y67:Y130" si="40">$J$3</f>
        <v>19</v>
      </c>
      <c r="Z67" s="58">
        <f t="shared" ref="Z67:Z130" si="41">$K$3</f>
        <v>0</v>
      </c>
      <c r="AA67" s="58">
        <f t="shared" ref="AA67:AA130" si="42">$H$3+$J$3</f>
        <v>29</v>
      </c>
      <c r="AB67" s="58">
        <f t="shared" si="11"/>
        <v>11</v>
      </c>
      <c r="AC67" s="59">
        <v>32430</v>
      </c>
      <c r="AD67" s="63">
        <f t="shared" si="12"/>
        <v>17145</v>
      </c>
      <c r="AE67" s="63">
        <f t="shared" ref="AE67:AE130" si="43">ROUNDUP(Y67*AC67*2*0.02+Z67*AC67*2/600,0)</f>
        <v>24647</v>
      </c>
      <c r="AF67" s="63">
        <f t="shared" ref="AF67:AF130" si="44">IF(OR(AB67=0,AB67&gt;=15),0,ROUNDUP(AC67*2*(15-AB67)*0.005,0))</f>
        <v>1298</v>
      </c>
      <c r="AG67" s="59">
        <v>51340</v>
      </c>
      <c r="AH67" s="59">
        <v>18910</v>
      </c>
      <c r="AI67" s="59">
        <v>0</v>
      </c>
      <c r="AJ67" s="59">
        <f t="shared" si="18"/>
        <v>5</v>
      </c>
      <c r="AL67" s="55" t="s">
        <v>109</v>
      </c>
      <c r="AM67" s="55" t="s">
        <v>340</v>
      </c>
      <c r="AN67" s="58">
        <f t="shared" si="13"/>
        <v>10</v>
      </c>
      <c r="AO67" s="58">
        <f t="shared" si="14"/>
        <v>0</v>
      </c>
      <c r="AP67" s="58">
        <f t="shared" ref="AP67:AP130" si="45">$J$5</f>
        <v>19</v>
      </c>
      <c r="AQ67" s="58">
        <f t="shared" ref="AQ67:AQ130" si="46">$K$5</f>
        <v>6</v>
      </c>
      <c r="AR67" s="58">
        <f t="shared" ref="AR67:AR130" si="47">$H$3+$J$3</f>
        <v>29</v>
      </c>
      <c r="AS67" s="58">
        <f t="shared" si="15"/>
        <v>10</v>
      </c>
      <c r="AT67" s="59">
        <v>32430</v>
      </c>
      <c r="AU67" s="63">
        <f t="shared" si="16"/>
        <v>17145</v>
      </c>
      <c r="AV67" s="63">
        <f t="shared" si="17"/>
        <v>25944</v>
      </c>
      <c r="AW67" s="63">
        <f t="shared" ref="AW67:AW130" si="48">IF(OR(AS67=0,AS67&gt;=15),0,ROUNDUP(AT67*2*(15-AS67)*0.005,0))</f>
        <v>1622</v>
      </c>
      <c r="AX67" s="59">
        <v>51340</v>
      </c>
      <c r="AY67" s="59">
        <v>18910</v>
      </c>
      <c r="AZ67" s="59">
        <v>0</v>
      </c>
      <c r="BA67" s="59">
        <f t="shared" si="19"/>
        <v>5</v>
      </c>
      <c r="BE67" s="84"/>
      <c r="BR67" s="87"/>
    </row>
    <row r="68" spans="2:70">
      <c r="B68" s="45"/>
      <c r="C68" s="48"/>
      <c r="D68" s="46"/>
      <c r="E68" s="46"/>
      <c r="G68" s="76"/>
      <c r="H68" s="77"/>
      <c r="L68" s="54">
        <v>33</v>
      </c>
      <c r="M68" s="54">
        <v>9</v>
      </c>
      <c r="N68" s="54" t="str">
        <f t="shared" si="39"/>
        <v>339</v>
      </c>
      <c r="O68" s="67">
        <v>0.64</v>
      </c>
      <c r="P68" s="67"/>
      <c r="Q68" s="67"/>
      <c r="R68" s="67"/>
      <c r="U68" s="55" t="s">
        <v>110</v>
      </c>
      <c r="V68" s="55" t="s">
        <v>341</v>
      </c>
      <c r="W68" s="58">
        <f t="shared" ref="W68:W131" si="49">$H$3</f>
        <v>10</v>
      </c>
      <c r="X68" s="58">
        <f t="shared" ref="X68:X131" si="50">$I$3</f>
        <v>6</v>
      </c>
      <c r="Y68" s="58">
        <f t="shared" si="40"/>
        <v>19</v>
      </c>
      <c r="Z68" s="58">
        <f t="shared" si="41"/>
        <v>0</v>
      </c>
      <c r="AA68" s="58">
        <f t="shared" si="42"/>
        <v>29</v>
      </c>
      <c r="AB68" s="58">
        <f t="shared" ref="AB68:AB131" si="51">IF(X68&gt;0,W68+1,W68)</f>
        <v>11</v>
      </c>
      <c r="AC68" s="59">
        <v>33430</v>
      </c>
      <c r="AD68" s="63">
        <f t="shared" ref="AD68:AD131" si="52">IF(W68=0,0,IF(AND(W68&gt;=1,W68&lt;=15),ROUNDUP((W68*0.05)*AC68+930,0),ROUNDUP(AC68*(15*0.05+(W68-15)*0.01)+930,0)))</f>
        <v>17645</v>
      </c>
      <c r="AE68" s="63">
        <f t="shared" si="43"/>
        <v>25407</v>
      </c>
      <c r="AF68" s="63">
        <f t="shared" si="44"/>
        <v>1338</v>
      </c>
      <c r="AG68" s="59">
        <v>52340</v>
      </c>
      <c r="AH68" s="59">
        <v>18910</v>
      </c>
      <c r="AI68" s="59">
        <v>0</v>
      </c>
      <c r="AJ68" s="59">
        <f t="shared" si="18"/>
        <v>5</v>
      </c>
      <c r="AL68" s="55" t="s">
        <v>110</v>
      </c>
      <c r="AM68" s="55" t="s">
        <v>341</v>
      </c>
      <c r="AN68" s="58">
        <f t="shared" ref="AN68:AN131" si="53">$H$5</f>
        <v>10</v>
      </c>
      <c r="AO68" s="58">
        <f t="shared" ref="AO68:AO131" si="54">$I$5</f>
        <v>0</v>
      </c>
      <c r="AP68" s="58">
        <f t="shared" si="45"/>
        <v>19</v>
      </c>
      <c r="AQ68" s="58">
        <f t="shared" si="46"/>
        <v>6</v>
      </c>
      <c r="AR68" s="58">
        <f t="shared" si="47"/>
        <v>29</v>
      </c>
      <c r="AS68" s="58">
        <f t="shared" ref="AS68:AS131" si="55">IF(AO68&gt;0,AN68+1,AN68)</f>
        <v>10</v>
      </c>
      <c r="AT68" s="59">
        <v>33430</v>
      </c>
      <c r="AU68" s="63">
        <f t="shared" ref="AU68:AU131" si="56">IF(AN68=0,0,IF(AND(AN68&gt;=1,AN68&lt;=15),ROUNDUP((AN68*0.05+AO68*5/1200)*AT68+930,0),ROUNDUP(AT68*(15*0.05+(AN68-15)*0.01)+930,0)))</f>
        <v>17645</v>
      </c>
      <c r="AV68" s="63">
        <f t="shared" ref="AV68:AV131" si="57">ROUNDUP(AT68*2*(AP68*0.02+IF(AND(AQ68&gt;0,AQ68&lt;=5),0.01,IF(AND(AQ68&gt;=6,AQ68&lt;=11),0.02,0))),0)</f>
        <v>26744</v>
      </c>
      <c r="AW68" s="63">
        <f t="shared" si="48"/>
        <v>1672</v>
      </c>
      <c r="AX68" s="59">
        <v>52340</v>
      </c>
      <c r="AY68" s="59">
        <v>18910</v>
      </c>
      <c r="AZ68" s="59">
        <v>0</v>
      </c>
      <c r="BA68" s="59">
        <f t="shared" si="19"/>
        <v>5</v>
      </c>
      <c r="BE68" s="84"/>
      <c r="BR68" s="87"/>
    </row>
    <row r="69" spans="2:70">
      <c r="B69" s="45"/>
      <c r="D69" s="46"/>
      <c r="E69" s="46"/>
      <c r="G69" s="76"/>
      <c r="H69" s="77"/>
      <c r="L69" s="54">
        <v>33</v>
      </c>
      <c r="M69" s="54">
        <v>10</v>
      </c>
      <c r="N69" s="54" t="str">
        <f t="shared" si="39"/>
        <v>3310</v>
      </c>
      <c r="O69" s="67">
        <v>0.63</v>
      </c>
      <c r="P69" s="67"/>
      <c r="Q69" s="67"/>
      <c r="R69" s="67"/>
      <c r="U69" s="55" t="s">
        <v>66</v>
      </c>
      <c r="V69" s="55" t="s">
        <v>342</v>
      </c>
      <c r="W69" s="58">
        <f t="shared" si="49"/>
        <v>10</v>
      </c>
      <c r="X69" s="58">
        <f t="shared" si="50"/>
        <v>6</v>
      </c>
      <c r="Y69" s="58">
        <f t="shared" si="40"/>
        <v>19</v>
      </c>
      <c r="Z69" s="58">
        <f t="shared" si="41"/>
        <v>0</v>
      </c>
      <c r="AA69" s="58">
        <f t="shared" si="42"/>
        <v>29</v>
      </c>
      <c r="AB69" s="58">
        <f t="shared" si="51"/>
        <v>11</v>
      </c>
      <c r="AC69" s="59">
        <v>34430</v>
      </c>
      <c r="AD69" s="63">
        <f t="shared" si="52"/>
        <v>18145</v>
      </c>
      <c r="AE69" s="63">
        <f t="shared" si="43"/>
        <v>26167</v>
      </c>
      <c r="AF69" s="63">
        <f t="shared" si="44"/>
        <v>1378</v>
      </c>
      <c r="AG69" s="59">
        <v>53340</v>
      </c>
      <c r="AH69" s="59">
        <v>18910</v>
      </c>
      <c r="AI69" s="59">
        <v>0</v>
      </c>
      <c r="AJ69" s="59">
        <f>VALUE(LEFT(U69,LEN(U69)-6))</f>
        <v>5</v>
      </c>
      <c r="AL69" s="55" t="s">
        <v>66</v>
      </c>
      <c r="AM69" s="55" t="s">
        <v>342</v>
      </c>
      <c r="AN69" s="58">
        <f t="shared" si="53"/>
        <v>10</v>
      </c>
      <c r="AO69" s="58">
        <f t="shared" si="54"/>
        <v>0</v>
      </c>
      <c r="AP69" s="58">
        <f t="shared" si="45"/>
        <v>19</v>
      </c>
      <c r="AQ69" s="58">
        <f t="shared" si="46"/>
        <v>6</v>
      </c>
      <c r="AR69" s="58">
        <f t="shared" si="47"/>
        <v>29</v>
      </c>
      <c r="AS69" s="58">
        <f t="shared" si="55"/>
        <v>10</v>
      </c>
      <c r="AT69" s="59">
        <v>34430</v>
      </c>
      <c r="AU69" s="63">
        <f t="shared" si="56"/>
        <v>18145</v>
      </c>
      <c r="AV69" s="63">
        <f t="shared" si="57"/>
        <v>27544</v>
      </c>
      <c r="AW69" s="63">
        <f t="shared" si="48"/>
        <v>1722</v>
      </c>
      <c r="AX69" s="59">
        <v>53340</v>
      </c>
      <c r="AY69" s="59">
        <v>18910</v>
      </c>
      <c r="AZ69" s="59">
        <v>0</v>
      </c>
      <c r="BA69" s="78">
        <f>VALUE(LEFT(AL69,LEN(AL69)-6))</f>
        <v>5</v>
      </c>
      <c r="BE69" s="84"/>
      <c r="BR69" s="87"/>
    </row>
    <row r="70" spans="2:70">
      <c r="B70" s="45"/>
      <c r="G70" s="76"/>
      <c r="H70" s="77"/>
      <c r="L70" s="54">
        <v>33</v>
      </c>
      <c r="M70" s="54">
        <v>11</v>
      </c>
      <c r="N70" s="54" t="str">
        <f t="shared" si="39"/>
        <v>3311</v>
      </c>
      <c r="O70" s="67">
        <v>0.62</v>
      </c>
      <c r="P70" s="67"/>
      <c r="Q70" s="67"/>
      <c r="R70" s="67"/>
      <c r="U70" s="55" t="s">
        <v>111</v>
      </c>
      <c r="V70" s="55" t="s">
        <v>343</v>
      </c>
      <c r="W70" s="58">
        <f t="shared" si="49"/>
        <v>10</v>
      </c>
      <c r="X70" s="58">
        <f t="shared" si="50"/>
        <v>6</v>
      </c>
      <c r="Y70" s="58">
        <f t="shared" si="40"/>
        <v>19</v>
      </c>
      <c r="Z70" s="58">
        <f t="shared" si="41"/>
        <v>0</v>
      </c>
      <c r="AA70" s="58">
        <f t="shared" si="42"/>
        <v>29</v>
      </c>
      <c r="AB70" s="58">
        <f t="shared" si="51"/>
        <v>11</v>
      </c>
      <c r="AC70" s="59">
        <v>25435</v>
      </c>
      <c r="AD70" s="63">
        <f t="shared" si="52"/>
        <v>13648</v>
      </c>
      <c r="AE70" s="63">
        <f t="shared" si="43"/>
        <v>19331</v>
      </c>
      <c r="AF70" s="63">
        <f t="shared" si="44"/>
        <v>1018</v>
      </c>
      <c r="AG70" s="59">
        <v>46225</v>
      </c>
      <c r="AH70" s="59">
        <v>20790</v>
      </c>
      <c r="AI70" s="59">
        <v>0</v>
      </c>
      <c r="AJ70" s="59">
        <f t="shared" ref="AJ70:AJ133" si="58">VALUE(LEFT(U70,LEN(U70)-5))</f>
        <v>6</v>
      </c>
      <c r="AL70" s="55" t="s">
        <v>111</v>
      </c>
      <c r="AM70" s="55" t="s">
        <v>343</v>
      </c>
      <c r="AN70" s="58">
        <f t="shared" si="53"/>
        <v>10</v>
      </c>
      <c r="AO70" s="58">
        <f t="shared" si="54"/>
        <v>0</v>
      </c>
      <c r="AP70" s="58">
        <f t="shared" si="45"/>
        <v>19</v>
      </c>
      <c r="AQ70" s="58">
        <f t="shared" si="46"/>
        <v>6</v>
      </c>
      <c r="AR70" s="58">
        <f t="shared" si="47"/>
        <v>29</v>
      </c>
      <c r="AS70" s="58">
        <f t="shared" si="55"/>
        <v>10</v>
      </c>
      <c r="AT70" s="59">
        <v>25435</v>
      </c>
      <c r="AU70" s="63">
        <f t="shared" si="56"/>
        <v>13648</v>
      </c>
      <c r="AV70" s="63">
        <f t="shared" si="57"/>
        <v>20348</v>
      </c>
      <c r="AW70" s="63">
        <f t="shared" si="48"/>
        <v>1272</v>
      </c>
      <c r="AX70" s="59">
        <v>46225</v>
      </c>
      <c r="AY70" s="59">
        <v>20790</v>
      </c>
      <c r="AZ70" s="59">
        <v>0</v>
      </c>
      <c r="BA70" s="59">
        <f t="shared" ref="BA70:BA133" si="59">VALUE(LEFT(AL70,LEN(AL70)-5))</f>
        <v>6</v>
      </c>
      <c r="BE70" s="84"/>
      <c r="BR70" s="87"/>
    </row>
    <row r="71" spans="2:70">
      <c r="B71" s="45"/>
      <c r="G71" s="76"/>
      <c r="H71" s="77"/>
      <c r="L71" s="54">
        <v>33</v>
      </c>
      <c r="M71" s="54">
        <v>12</v>
      </c>
      <c r="N71" s="54" t="str">
        <f t="shared" si="39"/>
        <v>3312</v>
      </c>
      <c r="O71" s="67">
        <v>0.61</v>
      </c>
      <c r="P71" s="67"/>
      <c r="Q71" s="67"/>
      <c r="R71" s="67"/>
      <c r="U71" s="55" t="s">
        <v>112</v>
      </c>
      <c r="V71" s="55" t="s">
        <v>345</v>
      </c>
      <c r="W71" s="58">
        <f t="shared" si="49"/>
        <v>10</v>
      </c>
      <c r="X71" s="58">
        <f t="shared" si="50"/>
        <v>6</v>
      </c>
      <c r="Y71" s="58">
        <f t="shared" si="40"/>
        <v>19</v>
      </c>
      <c r="Z71" s="58">
        <f t="shared" si="41"/>
        <v>0</v>
      </c>
      <c r="AA71" s="58">
        <f t="shared" si="42"/>
        <v>29</v>
      </c>
      <c r="AB71" s="58">
        <f t="shared" si="51"/>
        <v>11</v>
      </c>
      <c r="AC71" s="59">
        <v>26435</v>
      </c>
      <c r="AD71" s="63">
        <f t="shared" si="52"/>
        <v>14148</v>
      </c>
      <c r="AE71" s="63">
        <f t="shared" si="43"/>
        <v>20091</v>
      </c>
      <c r="AF71" s="63">
        <f t="shared" si="44"/>
        <v>1058</v>
      </c>
      <c r="AG71" s="59">
        <v>47225</v>
      </c>
      <c r="AH71" s="59">
        <v>20790</v>
      </c>
      <c r="AI71" s="59">
        <v>0</v>
      </c>
      <c r="AJ71" s="59">
        <f t="shared" si="58"/>
        <v>6</v>
      </c>
      <c r="AL71" s="55" t="s">
        <v>112</v>
      </c>
      <c r="AM71" s="55" t="s">
        <v>345</v>
      </c>
      <c r="AN71" s="58">
        <f t="shared" si="53"/>
        <v>10</v>
      </c>
      <c r="AO71" s="58">
        <f t="shared" si="54"/>
        <v>0</v>
      </c>
      <c r="AP71" s="58">
        <f t="shared" si="45"/>
        <v>19</v>
      </c>
      <c r="AQ71" s="58">
        <f t="shared" si="46"/>
        <v>6</v>
      </c>
      <c r="AR71" s="58">
        <f t="shared" si="47"/>
        <v>29</v>
      </c>
      <c r="AS71" s="58">
        <f t="shared" si="55"/>
        <v>10</v>
      </c>
      <c r="AT71" s="59">
        <v>26435</v>
      </c>
      <c r="AU71" s="63">
        <f t="shared" si="56"/>
        <v>14148</v>
      </c>
      <c r="AV71" s="63">
        <f t="shared" si="57"/>
        <v>21148</v>
      </c>
      <c r="AW71" s="63">
        <f t="shared" si="48"/>
        <v>1322</v>
      </c>
      <c r="AX71" s="59">
        <v>47225</v>
      </c>
      <c r="AY71" s="59">
        <v>20790</v>
      </c>
      <c r="AZ71" s="59">
        <v>0</v>
      </c>
      <c r="BA71" s="59">
        <f t="shared" si="59"/>
        <v>6</v>
      </c>
      <c r="BE71" s="84"/>
      <c r="BR71" s="87"/>
    </row>
    <row r="72" spans="2:70">
      <c r="G72" s="76"/>
      <c r="H72" s="77"/>
      <c r="L72" s="54">
        <v>33</v>
      </c>
      <c r="M72" s="54">
        <v>13</v>
      </c>
      <c r="N72" s="54" t="str">
        <f t="shared" si="39"/>
        <v>3313</v>
      </c>
      <c r="O72" s="67">
        <v>0.6</v>
      </c>
      <c r="P72" s="67"/>
      <c r="Q72" s="67"/>
      <c r="R72" s="67"/>
      <c r="U72" s="55" t="s">
        <v>113</v>
      </c>
      <c r="V72" s="55" t="s">
        <v>346</v>
      </c>
      <c r="W72" s="58">
        <f t="shared" si="49"/>
        <v>10</v>
      </c>
      <c r="X72" s="58">
        <f t="shared" si="50"/>
        <v>6</v>
      </c>
      <c r="Y72" s="58">
        <f t="shared" si="40"/>
        <v>19</v>
      </c>
      <c r="Z72" s="58">
        <f t="shared" si="41"/>
        <v>0</v>
      </c>
      <c r="AA72" s="58">
        <f t="shared" si="42"/>
        <v>29</v>
      </c>
      <c r="AB72" s="58">
        <f t="shared" si="51"/>
        <v>11</v>
      </c>
      <c r="AC72" s="59">
        <v>27435</v>
      </c>
      <c r="AD72" s="63">
        <f t="shared" si="52"/>
        <v>14648</v>
      </c>
      <c r="AE72" s="63">
        <f t="shared" si="43"/>
        <v>20851</v>
      </c>
      <c r="AF72" s="63">
        <f t="shared" si="44"/>
        <v>1098</v>
      </c>
      <c r="AG72" s="59">
        <v>48225</v>
      </c>
      <c r="AH72" s="59">
        <v>20790</v>
      </c>
      <c r="AI72" s="59">
        <v>0</v>
      </c>
      <c r="AJ72" s="59">
        <f t="shared" si="58"/>
        <v>6</v>
      </c>
      <c r="AL72" s="55" t="s">
        <v>113</v>
      </c>
      <c r="AM72" s="55" t="s">
        <v>346</v>
      </c>
      <c r="AN72" s="58">
        <f t="shared" si="53"/>
        <v>10</v>
      </c>
      <c r="AO72" s="58">
        <f t="shared" si="54"/>
        <v>0</v>
      </c>
      <c r="AP72" s="58">
        <f t="shared" si="45"/>
        <v>19</v>
      </c>
      <c r="AQ72" s="58">
        <f t="shared" si="46"/>
        <v>6</v>
      </c>
      <c r="AR72" s="58">
        <f t="shared" si="47"/>
        <v>29</v>
      </c>
      <c r="AS72" s="58">
        <f t="shared" si="55"/>
        <v>10</v>
      </c>
      <c r="AT72" s="59">
        <v>27435</v>
      </c>
      <c r="AU72" s="63">
        <f t="shared" si="56"/>
        <v>14648</v>
      </c>
      <c r="AV72" s="63">
        <f t="shared" si="57"/>
        <v>21948</v>
      </c>
      <c r="AW72" s="63">
        <f t="shared" si="48"/>
        <v>1372</v>
      </c>
      <c r="AX72" s="59">
        <v>48225</v>
      </c>
      <c r="AY72" s="59">
        <v>20790</v>
      </c>
      <c r="AZ72" s="59">
        <v>0</v>
      </c>
      <c r="BA72" s="59">
        <f t="shared" si="59"/>
        <v>6</v>
      </c>
      <c r="BE72" s="84"/>
      <c r="BR72" s="87"/>
    </row>
    <row r="73" spans="2:70">
      <c r="G73" s="76"/>
      <c r="H73" s="77"/>
      <c r="L73" s="54">
        <v>33</v>
      </c>
      <c r="M73" s="54">
        <v>14</v>
      </c>
      <c r="N73" s="54" t="str">
        <f t="shared" si="39"/>
        <v>3314</v>
      </c>
      <c r="O73" s="67">
        <v>0.59</v>
      </c>
      <c r="P73" s="67"/>
      <c r="Q73" s="67"/>
      <c r="R73" s="67"/>
      <c r="U73" s="55" t="s">
        <v>114</v>
      </c>
      <c r="V73" s="55" t="s">
        <v>347</v>
      </c>
      <c r="W73" s="58">
        <f t="shared" si="49"/>
        <v>10</v>
      </c>
      <c r="X73" s="58">
        <f t="shared" si="50"/>
        <v>6</v>
      </c>
      <c r="Y73" s="58">
        <f t="shared" si="40"/>
        <v>19</v>
      </c>
      <c r="Z73" s="58">
        <f t="shared" si="41"/>
        <v>0</v>
      </c>
      <c r="AA73" s="58">
        <f t="shared" si="42"/>
        <v>29</v>
      </c>
      <c r="AB73" s="58">
        <f t="shared" si="51"/>
        <v>11</v>
      </c>
      <c r="AC73" s="59">
        <v>28435</v>
      </c>
      <c r="AD73" s="63">
        <f t="shared" si="52"/>
        <v>15148</v>
      </c>
      <c r="AE73" s="63">
        <f t="shared" si="43"/>
        <v>21611</v>
      </c>
      <c r="AF73" s="63">
        <f t="shared" si="44"/>
        <v>1138</v>
      </c>
      <c r="AG73" s="59">
        <v>49225</v>
      </c>
      <c r="AH73" s="59">
        <v>20790</v>
      </c>
      <c r="AI73" s="59">
        <v>0</v>
      </c>
      <c r="AJ73" s="59">
        <f t="shared" si="58"/>
        <v>6</v>
      </c>
      <c r="AL73" s="55" t="s">
        <v>114</v>
      </c>
      <c r="AM73" s="55" t="s">
        <v>347</v>
      </c>
      <c r="AN73" s="58">
        <f t="shared" si="53"/>
        <v>10</v>
      </c>
      <c r="AO73" s="58">
        <f t="shared" si="54"/>
        <v>0</v>
      </c>
      <c r="AP73" s="58">
        <f t="shared" si="45"/>
        <v>19</v>
      </c>
      <c r="AQ73" s="58">
        <f t="shared" si="46"/>
        <v>6</v>
      </c>
      <c r="AR73" s="58">
        <f t="shared" si="47"/>
        <v>29</v>
      </c>
      <c r="AS73" s="58">
        <f t="shared" si="55"/>
        <v>10</v>
      </c>
      <c r="AT73" s="59">
        <v>28435</v>
      </c>
      <c r="AU73" s="63">
        <f t="shared" si="56"/>
        <v>15148</v>
      </c>
      <c r="AV73" s="63">
        <f t="shared" si="57"/>
        <v>22748</v>
      </c>
      <c r="AW73" s="63">
        <f t="shared" si="48"/>
        <v>1422</v>
      </c>
      <c r="AX73" s="59">
        <v>49225</v>
      </c>
      <c r="AY73" s="59">
        <v>20790</v>
      </c>
      <c r="AZ73" s="59">
        <v>0</v>
      </c>
      <c r="BA73" s="59">
        <f t="shared" si="59"/>
        <v>6</v>
      </c>
      <c r="BE73" s="84"/>
      <c r="BR73" s="87"/>
    </row>
    <row r="74" spans="2:70">
      <c r="G74" s="76"/>
      <c r="H74" s="77"/>
      <c r="L74" s="54">
        <v>33</v>
      </c>
      <c r="M74" s="54">
        <v>15</v>
      </c>
      <c r="N74" s="54" t="str">
        <f t="shared" si="39"/>
        <v>3315</v>
      </c>
      <c r="O74" s="67">
        <v>0.57999999999999996</v>
      </c>
      <c r="P74" s="67"/>
      <c r="Q74" s="67"/>
      <c r="R74" s="67"/>
      <c r="U74" s="55" t="s">
        <v>115</v>
      </c>
      <c r="V74" s="55" t="s">
        <v>344</v>
      </c>
      <c r="W74" s="58">
        <f t="shared" si="49"/>
        <v>10</v>
      </c>
      <c r="X74" s="58">
        <f t="shared" si="50"/>
        <v>6</v>
      </c>
      <c r="Y74" s="58">
        <f t="shared" si="40"/>
        <v>19</v>
      </c>
      <c r="Z74" s="58">
        <f t="shared" si="41"/>
        <v>0</v>
      </c>
      <c r="AA74" s="58">
        <f t="shared" si="42"/>
        <v>29</v>
      </c>
      <c r="AB74" s="58">
        <f t="shared" si="51"/>
        <v>11</v>
      </c>
      <c r="AC74" s="59">
        <v>29435</v>
      </c>
      <c r="AD74" s="63">
        <f t="shared" si="52"/>
        <v>15648</v>
      </c>
      <c r="AE74" s="63">
        <f t="shared" si="43"/>
        <v>22371</v>
      </c>
      <c r="AF74" s="63">
        <f t="shared" si="44"/>
        <v>1178</v>
      </c>
      <c r="AG74" s="59">
        <v>50225</v>
      </c>
      <c r="AH74" s="59">
        <v>20790</v>
      </c>
      <c r="AI74" s="59">
        <v>0</v>
      </c>
      <c r="AJ74" s="59">
        <f t="shared" si="58"/>
        <v>6</v>
      </c>
      <c r="AL74" s="55" t="s">
        <v>115</v>
      </c>
      <c r="AM74" s="55" t="s">
        <v>344</v>
      </c>
      <c r="AN74" s="58">
        <f t="shared" si="53"/>
        <v>10</v>
      </c>
      <c r="AO74" s="58">
        <f t="shared" si="54"/>
        <v>0</v>
      </c>
      <c r="AP74" s="58">
        <f t="shared" si="45"/>
        <v>19</v>
      </c>
      <c r="AQ74" s="58">
        <f t="shared" si="46"/>
        <v>6</v>
      </c>
      <c r="AR74" s="58">
        <f t="shared" si="47"/>
        <v>29</v>
      </c>
      <c r="AS74" s="58">
        <f t="shared" si="55"/>
        <v>10</v>
      </c>
      <c r="AT74" s="59">
        <v>29435</v>
      </c>
      <c r="AU74" s="63">
        <f t="shared" si="56"/>
        <v>15648</v>
      </c>
      <c r="AV74" s="63">
        <f t="shared" si="57"/>
        <v>23548</v>
      </c>
      <c r="AW74" s="63">
        <f t="shared" si="48"/>
        <v>1472</v>
      </c>
      <c r="AX74" s="59">
        <v>50225</v>
      </c>
      <c r="AY74" s="59">
        <v>20790</v>
      </c>
      <c r="AZ74" s="59">
        <v>0</v>
      </c>
      <c r="BA74" s="59">
        <f t="shared" si="59"/>
        <v>6</v>
      </c>
      <c r="BE74" s="84"/>
      <c r="BR74" s="87"/>
    </row>
    <row r="75" spans="2:70">
      <c r="B75" s="50"/>
      <c r="G75" s="76"/>
      <c r="H75" s="77"/>
      <c r="L75" s="54">
        <v>33</v>
      </c>
      <c r="M75" s="54">
        <v>16</v>
      </c>
      <c r="N75" s="54" t="str">
        <f t="shared" si="39"/>
        <v>3316</v>
      </c>
      <c r="O75" s="67">
        <v>0.56999999999999995</v>
      </c>
      <c r="P75" s="67"/>
      <c r="Q75" s="67"/>
      <c r="R75" s="67"/>
      <c r="U75" s="55" t="s">
        <v>116</v>
      </c>
      <c r="V75" s="55" t="s">
        <v>348</v>
      </c>
      <c r="W75" s="58">
        <f t="shared" si="49"/>
        <v>10</v>
      </c>
      <c r="X75" s="58">
        <f t="shared" si="50"/>
        <v>6</v>
      </c>
      <c r="Y75" s="58">
        <f t="shared" si="40"/>
        <v>19</v>
      </c>
      <c r="Z75" s="58">
        <f t="shared" si="41"/>
        <v>0</v>
      </c>
      <c r="AA75" s="58">
        <f t="shared" si="42"/>
        <v>29</v>
      </c>
      <c r="AB75" s="58">
        <f t="shared" si="51"/>
        <v>11</v>
      </c>
      <c r="AC75" s="59">
        <v>30430</v>
      </c>
      <c r="AD75" s="63">
        <f t="shared" si="52"/>
        <v>16145</v>
      </c>
      <c r="AE75" s="63">
        <f t="shared" si="43"/>
        <v>23127</v>
      </c>
      <c r="AF75" s="63">
        <f t="shared" si="44"/>
        <v>1218</v>
      </c>
      <c r="AG75" s="59">
        <v>51220</v>
      </c>
      <c r="AH75" s="59">
        <v>20790</v>
      </c>
      <c r="AI75" s="59">
        <v>0</v>
      </c>
      <c r="AJ75" s="59">
        <f t="shared" si="58"/>
        <v>6</v>
      </c>
      <c r="AL75" s="55" t="s">
        <v>116</v>
      </c>
      <c r="AM75" s="55" t="s">
        <v>348</v>
      </c>
      <c r="AN75" s="58">
        <f t="shared" si="53"/>
        <v>10</v>
      </c>
      <c r="AO75" s="58">
        <f t="shared" si="54"/>
        <v>0</v>
      </c>
      <c r="AP75" s="58">
        <f t="shared" si="45"/>
        <v>19</v>
      </c>
      <c r="AQ75" s="58">
        <f t="shared" si="46"/>
        <v>6</v>
      </c>
      <c r="AR75" s="58">
        <f t="shared" si="47"/>
        <v>29</v>
      </c>
      <c r="AS75" s="58">
        <f t="shared" si="55"/>
        <v>10</v>
      </c>
      <c r="AT75" s="59">
        <v>30430</v>
      </c>
      <c r="AU75" s="63">
        <f t="shared" si="56"/>
        <v>16145</v>
      </c>
      <c r="AV75" s="63">
        <f t="shared" si="57"/>
        <v>24344</v>
      </c>
      <c r="AW75" s="63">
        <f t="shared" si="48"/>
        <v>1522</v>
      </c>
      <c r="AX75" s="59">
        <v>51220</v>
      </c>
      <c r="AY75" s="59">
        <v>20790</v>
      </c>
      <c r="AZ75" s="59">
        <v>0</v>
      </c>
      <c r="BA75" s="59">
        <f t="shared" si="59"/>
        <v>6</v>
      </c>
      <c r="BE75" s="84"/>
      <c r="BR75" s="87"/>
    </row>
    <row r="76" spans="2:70">
      <c r="B76" s="45"/>
      <c r="G76" s="76"/>
      <c r="H76" s="77"/>
      <c r="L76" s="54">
        <v>32</v>
      </c>
      <c r="M76" s="54">
        <v>1</v>
      </c>
      <c r="N76" s="54" t="str">
        <f t="shared" si="39"/>
        <v>321</v>
      </c>
      <c r="O76" s="67">
        <v>0.70499999999999996</v>
      </c>
      <c r="P76" s="67"/>
      <c r="Q76" s="67"/>
      <c r="R76" s="67"/>
      <c r="U76" s="55" t="s">
        <v>117</v>
      </c>
      <c r="V76" s="55" t="s">
        <v>349</v>
      </c>
      <c r="W76" s="58">
        <f t="shared" si="49"/>
        <v>10</v>
      </c>
      <c r="X76" s="58">
        <f t="shared" si="50"/>
        <v>6</v>
      </c>
      <c r="Y76" s="58">
        <f t="shared" si="40"/>
        <v>19</v>
      </c>
      <c r="Z76" s="58">
        <f t="shared" si="41"/>
        <v>0</v>
      </c>
      <c r="AA76" s="58">
        <f t="shared" si="42"/>
        <v>29</v>
      </c>
      <c r="AB76" s="58">
        <f t="shared" si="51"/>
        <v>11</v>
      </c>
      <c r="AC76" s="59">
        <v>31430</v>
      </c>
      <c r="AD76" s="63">
        <f t="shared" si="52"/>
        <v>16645</v>
      </c>
      <c r="AE76" s="63">
        <f t="shared" si="43"/>
        <v>23887</v>
      </c>
      <c r="AF76" s="63">
        <f t="shared" si="44"/>
        <v>1258</v>
      </c>
      <c r="AG76" s="59">
        <v>52220</v>
      </c>
      <c r="AH76" s="59">
        <v>20790</v>
      </c>
      <c r="AI76" s="59">
        <v>0</v>
      </c>
      <c r="AJ76" s="59">
        <f t="shared" si="58"/>
        <v>6</v>
      </c>
      <c r="AL76" s="55" t="s">
        <v>117</v>
      </c>
      <c r="AM76" s="55" t="s">
        <v>349</v>
      </c>
      <c r="AN76" s="58">
        <f t="shared" si="53"/>
        <v>10</v>
      </c>
      <c r="AO76" s="58">
        <f t="shared" si="54"/>
        <v>0</v>
      </c>
      <c r="AP76" s="58">
        <f t="shared" si="45"/>
        <v>19</v>
      </c>
      <c r="AQ76" s="58">
        <f t="shared" si="46"/>
        <v>6</v>
      </c>
      <c r="AR76" s="58">
        <f t="shared" si="47"/>
        <v>29</v>
      </c>
      <c r="AS76" s="58">
        <f t="shared" si="55"/>
        <v>10</v>
      </c>
      <c r="AT76" s="59">
        <v>31430</v>
      </c>
      <c r="AU76" s="63">
        <f t="shared" si="56"/>
        <v>16645</v>
      </c>
      <c r="AV76" s="63">
        <f t="shared" si="57"/>
        <v>25144</v>
      </c>
      <c r="AW76" s="63">
        <f t="shared" si="48"/>
        <v>1572</v>
      </c>
      <c r="AX76" s="59">
        <v>52220</v>
      </c>
      <c r="AY76" s="59">
        <v>20790</v>
      </c>
      <c r="AZ76" s="59">
        <v>0</v>
      </c>
      <c r="BA76" s="59">
        <f t="shared" si="59"/>
        <v>6</v>
      </c>
      <c r="BE76" s="84"/>
      <c r="BR76" s="87"/>
    </row>
    <row r="77" spans="2:70">
      <c r="B77" s="45"/>
      <c r="G77" s="76"/>
      <c r="H77" s="77"/>
      <c r="L77" s="54">
        <v>32</v>
      </c>
      <c r="M77" s="54">
        <v>2</v>
      </c>
      <c r="N77" s="54" t="str">
        <f t="shared" si="39"/>
        <v>322</v>
      </c>
      <c r="O77" s="67">
        <v>0.69499999999999995</v>
      </c>
      <c r="P77" s="67"/>
      <c r="Q77" s="67"/>
      <c r="R77" s="67"/>
      <c r="U77" s="55" t="s">
        <v>118</v>
      </c>
      <c r="V77" s="55" t="s">
        <v>350</v>
      </c>
      <c r="W77" s="58">
        <f t="shared" si="49"/>
        <v>10</v>
      </c>
      <c r="X77" s="58">
        <f t="shared" si="50"/>
        <v>6</v>
      </c>
      <c r="Y77" s="58">
        <f t="shared" si="40"/>
        <v>19</v>
      </c>
      <c r="Z77" s="58">
        <f t="shared" si="41"/>
        <v>0</v>
      </c>
      <c r="AA77" s="58">
        <f t="shared" si="42"/>
        <v>29</v>
      </c>
      <c r="AB77" s="58">
        <f t="shared" si="51"/>
        <v>11</v>
      </c>
      <c r="AC77" s="59">
        <v>32430</v>
      </c>
      <c r="AD77" s="63">
        <f t="shared" si="52"/>
        <v>17145</v>
      </c>
      <c r="AE77" s="63">
        <f t="shared" si="43"/>
        <v>24647</v>
      </c>
      <c r="AF77" s="63">
        <f t="shared" si="44"/>
        <v>1298</v>
      </c>
      <c r="AG77" s="59">
        <v>53220</v>
      </c>
      <c r="AH77" s="59">
        <v>20790</v>
      </c>
      <c r="AI77" s="59">
        <v>0</v>
      </c>
      <c r="AJ77" s="59">
        <f t="shared" si="58"/>
        <v>6</v>
      </c>
      <c r="AL77" s="55" t="s">
        <v>118</v>
      </c>
      <c r="AM77" s="55" t="s">
        <v>350</v>
      </c>
      <c r="AN77" s="58">
        <f t="shared" si="53"/>
        <v>10</v>
      </c>
      <c r="AO77" s="58">
        <f t="shared" si="54"/>
        <v>0</v>
      </c>
      <c r="AP77" s="58">
        <f t="shared" si="45"/>
        <v>19</v>
      </c>
      <c r="AQ77" s="58">
        <f t="shared" si="46"/>
        <v>6</v>
      </c>
      <c r="AR77" s="58">
        <f t="shared" si="47"/>
        <v>29</v>
      </c>
      <c r="AS77" s="58">
        <f t="shared" si="55"/>
        <v>10</v>
      </c>
      <c r="AT77" s="59">
        <v>32430</v>
      </c>
      <c r="AU77" s="63">
        <f t="shared" si="56"/>
        <v>17145</v>
      </c>
      <c r="AV77" s="63">
        <f t="shared" si="57"/>
        <v>25944</v>
      </c>
      <c r="AW77" s="63">
        <f t="shared" si="48"/>
        <v>1622</v>
      </c>
      <c r="AX77" s="59">
        <v>53220</v>
      </c>
      <c r="AY77" s="59">
        <v>20790</v>
      </c>
      <c r="AZ77" s="59">
        <v>0</v>
      </c>
      <c r="BA77" s="59">
        <f t="shared" si="59"/>
        <v>6</v>
      </c>
      <c r="BE77" s="84"/>
      <c r="BR77" s="87"/>
    </row>
    <row r="78" spans="2:70">
      <c r="B78" s="45"/>
      <c r="L78" s="54">
        <v>32</v>
      </c>
      <c r="M78" s="54">
        <v>3</v>
      </c>
      <c r="N78" s="54" t="str">
        <f t="shared" si="39"/>
        <v>323</v>
      </c>
      <c r="O78" s="67">
        <v>0.68500000000000005</v>
      </c>
      <c r="P78" s="67"/>
      <c r="Q78" s="67"/>
      <c r="R78" s="67"/>
      <c r="U78" s="55" t="s">
        <v>119</v>
      </c>
      <c r="V78" s="55" t="s">
        <v>351</v>
      </c>
      <c r="W78" s="58">
        <f t="shared" si="49"/>
        <v>10</v>
      </c>
      <c r="X78" s="58">
        <f t="shared" si="50"/>
        <v>6</v>
      </c>
      <c r="Y78" s="58">
        <f t="shared" si="40"/>
        <v>19</v>
      </c>
      <c r="Z78" s="58">
        <f t="shared" si="41"/>
        <v>0</v>
      </c>
      <c r="AA78" s="58">
        <f t="shared" si="42"/>
        <v>29</v>
      </c>
      <c r="AB78" s="58">
        <f t="shared" si="51"/>
        <v>11</v>
      </c>
      <c r="AC78" s="59">
        <v>33430</v>
      </c>
      <c r="AD78" s="63">
        <f t="shared" si="52"/>
        <v>17645</v>
      </c>
      <c r="AE78" s="63">
        <f t="shared" si="43"/>
        <v>25407</v>
      </c>
      <c r="AF78" s="63">
        <f t="shared" si="44"/>
        <v>1338</v>
      </c>
      <c r="AG78" s="59">
        <v>54220</v>
      </c>
      <c r="AH78" s="59">
        <v>20790</v>
      </c>
      <c r="AI78" s="59">
        <v>0</v>
      </c>
      <c r="AJ78" s="59">
        <f t="shared" si="58"/>
        <v>6</v>
      </c>
      <c r="AL78" s="55" t="s">
        <v>119</v>
      </c>
      <c r="AM78" s="55" t="s">
        <v>351</v>
      </c>
      <c r="AN78" s="58">
        <f t="shared" si="53"/>
        <v>10</v>
      </c>
      <c r="AO78" s="58">
        <f t="shared" si="54"/>
        <v>0</v>
      </c>
      <c r="AP78" s="58">
        <f t="shared" si="45"/>
        <v>19</v>
      </c>
      <c r="AQ78" s="58">
        <f t="shared" si="46"/>
        <v>6</v>
      </c>
      <c r="AR78" s="58">
        <f t="shared" si="47"/>
        <v>29</v>
      </c>
      <c r="AS78" s="58">
        <f t="shared" si="55"/>
        <v>10</v>
      </c>
      <c r="AT78" s="59">
        <v>33430</v>
      </c>
      <c r="AU78" s="63">
        <f t="shared" si="56"/>
        <v>17645</v>
      </c>
      <c r="AV78" s="63">
        <f t="shared" si="57"/>
        <v>26744</v>
      </c>
      <c r="AW78" s="63">
        <f t="shared" si="48"/>
        <v>1672</v>
      </c>
      <c r="AX78" s="59">
        <v>54220</v>
      </c>
      <c r="AY78" s="59">
        <v>20790</v>
      </c>
      <c r="AZ78" s="59">
        <v>0</v>
      </c>
      <c r="BA78" s="59">
        <f t="shared" si="59"/>
        <v>6</v>
      </c>
      <c r="BE78" s="84"/>
      <c r="BR78" s="87"/>
    </row>
    <row r="79" spans="2:70">
      <c r="B79" s="45"/>
      <c r="L79" s="54">
        <v>32</v>
      </c>
      <c r="M79" s="54">
        <v>4</v>
      </c>
      <c r="N79" s="54" t="str">
        <f t="shared" si="39"/>
        <v>324</v>
      </c>
      <c r="O79" s="67">
        <v>0.67500000000000004</v>
      </c>
      <c r="P79" s="67"/>
      <c r="Q79" s="67"/>
      <c r="R79" s="67"/>
      <c r="U79" s="55" t="s">
        <v>120</v>
      </c>
      <c r="V79" s="55" t="s">
        <v>352</v>
      </c>
      <c r="W79" s="58">
        <f t="shared" si="49"/>
        <v>10</v>
      </c>
      <c r="X79" s="58">
        <f t="shared" si="50"/>
        <v>6</v>
      </c>
      <c r="Y79" s="58">
        <f t="shared" si="40"/>
        <v>19</v>
      </c>
      <c r="Z79" s="58">
        <f t="shared" si="41"/>
        <v>0</v>
      </c>
      <c r="AA79" s="58">
        <f t="shared" si="42"/>
        <v>29</v>
      </c>
      <c r="AB79" s="58">
        <f t="shared" si="51"/>
        <v>11</v>
      </c>
      <c r="AC79" s="59">
        <v>34430</v>
      </c>
      <c r="AD79" s="63">
        <f t="shared" si="52"/>
        <v>18145</v>
      </c>
      <c r="AE79" s="63">
        <f t="shared" si="43"/>
        <v>26167</v>
      </c>
      <c r="AF79" s="63">
        <f t="shared" si="44"/>
        <v>1378</v>
      </c>
      <c r="AG79" s="59">
        <v>55220</v>
      </c>
      <c r="AH79" s="59">
        <v>20790</v>
      </c>
      <c r="AI79" s="59">
        <v>0</v>
      </c>
      <c r="AJ79" s="59">
        <f t="shared" si="58"/>
        <v>6</v>
      </c>
      <c r="AL79" s="55" t="s">
        <v>120</v>
      </c>
      <c r="AM79" s="55" t="s">
        <v>352</v>
      </c>
      <c r="AN79" s="58">
        <f t="shared" si="53"/>
        <v>10</v>
      </c>
      <c r="AO79" s="58">
        <f t="shared" si="54"/>
        <v>0</v>
      </c>
      <c r="AP79" s="58">
        <f t="shared" si="45"/>
        <v>19</v>
      </c>
      <c r="AQ79" s="58">
        <f t="shared" si="46"/>
        <v>6</v>
      </c>
      <c r="AR79" s="58">
        <f t="shared" si="47"/>
        <v>29</v>
      </c>
      <c r="AS79" s="58">
        <f t="shared" si="55"/>
        <v>10</v>
      </c>
      <c r="AT79" s="59">
        <v>34430</v>
      </c>
      <c r="AU79" s="63">
        <f t="shared" si="56"/>
        <v>18145</v>
      </c>
      <c r="AV79" s="63">
        <f t="shared" si="57"/>
        <v>27544</v>
      </c>
      <c r="AW79" s="63">
        <f t="shared" si="48"/>
        <v>1722</v>
      </c>
      <c r="AX79" s="59">
        <v>55220</v>
      </c>
      <c r="AY79" s="59">
        <v>20790</v>
      </c>
      <c r="AZ79" s="59">
        <v>0</v>
      </c>
      <c r="BA79" s="59">
        <f t="shared" si="59"/>
        <v>6</v>
      </c>
      <c r="BE79" s="84"/>
      <c r="BR79" s="87"/>
    </row>
    <row r="80" spans="2:70">
      <c r="B80" s="45"/>
      <c r="L80" s="54">
        <v>32</v>
      </c>
      <c r="M80" s="54">
        <v>5</v>
      </c>
      <c r="N80" s="54" t="str">
        <f t="shared" si="39"/>
        <v>325</v>
      </c>
      <c r="O80" s="67">
        <v>0.66500000000000004</v>
      </c>
      <c r="P80" s="67"/>
      <c r="Q80" s="67"/>
      <c r="R80" s="67"/>
      <c r="U80" s="55" t="s">
        <v>121</v>
      </c>
      <c r="V80" s="55" t="s">
        <v>353</v>
      </c>
      <c r="W80" s="58">
        <f t="shared" si="49"/>
        <v>10</v>
      </c>
      <c r="X80" s="58">
        <f t="shared" si="50"/>
        <v>6</v>
      </c>
      <c r="Y80" s="58">
        <f t="shared" si="40"/>
        <v>19</v>
      </c>
      <c r="Z80" s="58">
        <f t="shared" si="41"/>
        <v>0</v>
      </c>
      <c r="AA80" s="58">
        <f t="shared" si="42"/>
        <v>29</v>
      </c>
      <c r="AB80" s="58">
        <f t="shared" si="51"/>
        <v>11</v>
      </c>
      <c r="AC80" s="59">
        <v>35425</v>
      </c>
      <c r="AD80" s="63">
        <f t="shared" si="52"/>
        <v>18643</v>
      </c>
      <c r="AE80" s="63">
        <f t="shared" si="43"/>
        <v>26923</v>
      </c>
      <c r="AF80" s="63">
        <f t="shared" si="44"/>
        <v>1417</v>
      </c>
      <c r="AG80" s="59">
        <v>56215</v>
      </c>
      <c r="AH80" s="59">
        <v>20790</v>
      </c>
      <c r="AI80" s="59">
        <v>0</v>
      </c>
      <c r="AJ80" s="59">
        <f t="shared" si="58"/>
        <v>6</v>
      </c>
      <c r="AL80" s="55" t="s">
        <v>121</v>
      </c>
      <c r="AM80" s="55" t="s">
        <v>353</v>
      </c>
      <c r="AN80" s="58">
        <f t="shared" si="53"/>
        <v>10</v>
      </c>
      <c r="AO80" s="58">
        <f t="shared" si="54"/>
        <v>0</v>
      </c>
      <c r="AP80" s="58">
        <f t="shared" si="45"/>
        <v>19</v>
      </c>
      <c r="AQ80" s="58">
        <f t="shared" si="46"/>
        <v>6</v>
      </c>
      <c r="AR80" s="58">
        <f t="shared" si="47"/>
        <v>29</v>
      </c>
      <c r="AS80" s="58">
        <f t="shared" si="55"/>
        <v>10</v>
      </c>
      <c r="AT80" s="59">
        <v>35425</v>
      </c>
      <c r="AU80" s="63">
        <f t="shared" si="56"/>
        <v>18643</v>
      </c>
      <c r="AV80" s="63">
        <f t="shared" si="57"/>
        <v>28340</v>
      </c>
      <c r="AW80" s="63">
        <f t="shared" si="48"/>
        <v>1772</v>
      </c>
      <c r="AX80" s="59">
        <v>56215</v>
      </c>
      <c r="AY80" s="59">
        <v>20790</v>
      </c>
      <c r="AZ80" s="59">
        <v>0</v>
      </c>
      <c r="BA80" s="59">
        <f t="shared" si="59"/>
        <v>6</v>
      </c>
      <c r="BE80" s="84"/>
      <c r="BR80" s="87"/>
    </row>
    <row r="81" spans="12:70">
      <c r="L81" s="54">
        <v>32</v>
      </c>
      <c r="M81" s="54">
        <v>6</v>
      </c>
      <c r="N81" s="54" t="str">
        <f t="shared" si="39"/>
        <v>326</v>
      </c>
      <c r="O81" s="67">
        <v>0.65500000000000003</v>
      </c>
      <c r="P81" s="67"/>
      <c r="Q81" s="67"/>
      <c r="R81" s="67"/>
      <c r="U81" s="55" t="s">
        <v>122</v>
      </c>
      <c r="V81" s="55" t="s">
        <v>354</v>
      </c>
      <c r="W81" s="58">
        <f t="shared" si="49"/>
        <v>10</v>
      </c>
      <c r="X81" s="58">
        <f t="shared" si="50"/>
        <v>6</v>
      </c>
      <c r="Y81" s="58">
        <f t="shared" si="40"/>
        <v>19</v>
      </c>
      <c r="Z81" s="58">
        <f t="shared" si="41"/>
        <v>0</v>
      </c>
      <c r="AA81" s="58">
        <f t="shared" si="42"/>
        <v>29</v>
      </c>
      <c r="AB81" s="58">
        <f t="shared" si="51"/>
        <v>11</v>
      </c>
      <c r="AC81" s="59">
        <v>27435</v>
      </c>
      <c r="AD81" s="63">
        <f t="shared" si="52"/>
        <v>14648</v>
      </c>
      <c r="AE81" s="63">
        <f t="shared" si="43"/>
        <v>20851</v>
      </c>
      <c r="AF81" s="63">
        <f t="shared" si="44"/>
        <v>1098</v>
      </c>
      <c r="AG81" s="59">
        <v>49145</v>
      </c>
      <c r="AH81" s="59">
        <v>21710</v>
      </c>
      <c r="AI81" s="59">
        <v>0</v>
      </c>
      <c r="AJ81" s="59">
        <f t="shared" si="58"/>
        <v>7</v>
      </c>
      <c r="AL81" s="55" t="s">
        <v>122</v>
      </c>
      <c r="AM81" s="55" t="s">
        <v>354</v>
      </c>
      <c r="AN81" s="58">
        <f t="shared" si="53"/>
        <v>10</v>
      </c>
      <c r="AO81" s="58">
        <f t="shared" si="54"/>
        <v>0</v>
      </c>
      <c r="AP81" s="58">
        <f t="shared" si="45"/>
        <v>19</v>
      </c>
      <c r="AQ81" s="58">
        <f t="shared" si="46"/>
        <v>6</v>
      </c>
      <c r="AR81" s="58">
        <f t="shared" si="47"/>
        <v>29</v>
      </c>
      <c r="AS81" s="58">
        <f t="shared" si="55"/>
        <v>10</v>
      </c>
      <c r="AT81" s="59">
        <v>27435</v>
      </c>
      <c r="AU81" s="63">
        <f t="shared" si="56"/>
        <v>14648</v>
      </c>
      <c r="AV81" s="63">
        <f t="shared" si="57"/>
        <v>21948</v>
      </c>
      <c r="AW81" s="63">
        <f t="shared" si="48"/>
        <v>1372</v>
      </c>
      <c r="AX81" s="59">
        <v>49145</v>
      </c>
      <c r="AY81" s="59">
        <v>21710</v>
      </c>
      <c r="AZ81" s="59">
        <v>0</v>
      </c>
      <c r="BA81" s="59">
        <f t="shared" si="59"/>
        <v>7</v>
      </c>
      <c r="BE81" s="84"/>
      <c r="BR81" s="87"/>
    </row>
    <row r="82" spans="12:70">
      <c r="L82" s="54">
        <v>32</v>
      </c>
      <c r="M82" s="54">
        <v>7</v>
      </c>
      <c r="N82" s="54" t="str">
        <f t="shared" si="39"/>
        <v>327</v>
      </c>
      <c r="O82" s="67">
        <v>0.64500000000000002</v>
      </c>
      <c r="P82" s="67"/>
      <c r="Q82" s="67"/>
      <c r="R82" s="67"/>
      <c r="U82" s="55" t="s">
        <v>123</v>
      </c>
      <c r="V82" s="55" t="s">
        <v>355</v>
      </c>
      <c r="W82" s="58">
        <f t="shared" si="49"/>
        <v>10</v>
      </c>
      <c r="X82" s="58">
        <f t="shared" si="50"/>
        <v>6</v>
      </c>
      <c r="Y82" s="58">
        <f t="shared" si="40"/>
        <v>19</v>
      </c>
      <c r="Z82" s="58">
        <f t="shared" si="41"/>
        <v>0</v>
      </c>
      <c r="AA82" s="58">
        <f t="shared" si="42"/>
        <v>29</v>
      </c>
      <c r="AB82" s="58">
        <f t="shared" si="51"/>
        <v>11</v>
      </c>
      <c r="AC82" s="59">
        <v>28435</v>
      </c>
      <c r="AD82" s="63">
        <f t="shared" si="52"/>
        <v>15148</v>
      </c>
      <c r="AE82" s="63">
        <f t="shared" si="43"/>
        <v>21611</v>
      </c>
      <c r="AF82" s="63">
        <f t="shared" si="44"/>
        <v>1138</v>
      </c>
      <c r="AG82" s="59">
        <v>50145</v>
      </c>
      <c r="AH82" s="59">
        <v>21710</v>
      </c>
      <c r="AI82" s="59">
        <v>0</v>
      </c>
      <c r="AJ82" s="59">
        <f t="shared" si="58"/>
        <v>7</v>
      </c>
      <c r="AL82" s="55" t="s">
        <v>123</v>
      </c>
      <c r="AM82" s="55" t="s">
        <v>355</v>
      </c>
      <c r="AN82" s="58">
        <f t="shared" si="53"/>
        <v>10</v>
      </c>
      <c r="AO82" s="58">
        <f t="shared" si="54"/>
        <v>0</v>
      </c>
      <c r="AP82" s="58">
        <f t="shared" si="45"/>
        <v>19</v>
      </c>
      <c r="AQ82" s="58">
        <f t="shared" si="46"/>
        <v>6</v>
      </c>
      <c r="AR82" s="58">
        <f t="shared" si="47"/>
        <v>29</v>
      </c>
      <c r="AS82" s="58">
        <f t="shared" si="55"/>
        <v>10</v>
      </c>
      <c r="AT82" s="59">
        <v>28435</v>
      </c>
      <c r="AU82" s="63">
        <f t="shared" si="56"/>
        <v>15148</v>
      </c>
      <c r="AV82" s="63">
        <f t="shared" si="57"/>
        <v>22748</v>
      </c>
      <c r="AW82" s="63">
        <f t="shared" si="48"/>
        <v>1422</v>
      </c>
      <c r="AX82" s="59">
        <v>50145</v>
      </c>
      <c r="AY82" s="59">
        <v>21710</v>
      </c>
      <c r="AZ82" s="59">
        <v>0</v>
      </c>
      <c r="BA82" s="59">
        <f t="shared" si="59"/>
        <v>7</v>
      </c>
      <c r="BE82" s="84"/>
      <c r="BR82" s="87"/>
    </row>
    <row r="83" spans="12:70">
      <c r="L83" s="54">
        <v>32</v>
      </c>
      <c r="M83" s="54">
        <v>8</v>
      </c>
      <c r="N83" s="54" t="str">
        <f t="shared" si="39"/>
        <v>328</v>
      </c>
      <c r="O83" s="67">
        <v>0.63500000000000001</v>
      </c>
      <c r="P83" s="67"/>
      <c r="Q83" s="67"/>
      <c r="R83" s="67"/>
      <c r="U83" s="55" t="s">
        <v>124</v>
      </c>
      <c r="V83" s="55" t="s">
        <v>356</v>
      </c>
      <c r="W83" s="58">
        <f t="shared" si="49"/>
        <v>10</v>
      </c>
      <c r="X83" s="58">
        <f t="shared" si="50"/>
        <v>6</v>
      </c>
      <c r="Y83" s="58">
        <f t="shared" si="40"/>
        <v>19</v>
      </c>
      <c r="Z83" s="58">
        <f t="shared" si="41"/>
        <v>0</v>
      </c>
      <c r="AA83" s="58">
        <f t="shared" si="42"/>
        <v>29</v>
      </c>
      <c r="AB83" s="58">
        <f t="shared" si="51"/>
        <v>11</v>
      </c>
      <c r="AC83" s="59">
        <v>29435</v>
      </c>
      <c r="AD83" s="63">
        <f t="shared" si="52"/>
        <v>15648</v>
      </c>
      <c r="AE83" s="63">
        <f t="shared" si="43"/>
        <v>22371</v>
      </c>
      <c r="AF83" s="63">
        <f t="shared" si="44"/>
        <v>1178</v>
      </c>
      <c r="AG83" s="59">
        <v>51145</v>
      </c>
      <c r="AH83" s="59">
        <v>21710</v>
      </c>
      <c r="AI83" s="59">
        <v>0</v>
      </c>
      <c r="AJ83" s="59">
        <f t="shared" si="58"/>
        <v>7</v>
      </c>
      <c r="AL83" s="55" t="s">
        <v>124</v>
      </c>
      <c r="AM83" s="55" t="s">
        <v>356</v>
      </c>
      <c r="AN83" s="58">
        <f t="shared" si="53"/>
        <v>10</v>
      </c>
      <c r="AO83" s="58">
        <f t="shared" si="54"/>
        <v>0</v>
      </c>
      <c r="AP83" s="58">
        <f t="shared" si="45"/>
        <v>19</v>
      </c>
      <c r="AQ83" s="58">
        <f t="shared" si="46"/>
        <v>6</v>
      </c>
      <c r="AR83" s="58">
        <f t="shared" si="47"/>
        <v>29</v>
      </c>
      <c r="AS83" s="58">
        <f t="shared" si="55"/>
        <v>10</v>
      </c>
      <c r="AT83" s="59">
        <v>29435</v>
      </c>
      <c r="AU83" s="63">
        <f t="shared" si="56"/>
        <v>15648</v>
      </c>
      <c r="AV83" s="63">
        <f t="shared" si="57"/>
        <v>23548</v>
      </c>
      <c r="AW83" s="63">
        <f t="shared" si="48"/>
        <v>1472</v>
      </c>
      <c r="AX83" s="59">
        <v>51145</v>
      </c>
      <c r="AY83" s="59">
        <v>21710</v>
      </c>
      <c r="AZ83" s="59">
        <v>0</v>
      </c>
      <c r="BA83" s="59">
        <f t="shared" si="59"/>
        <v>7</v>
      </c>
      <c r="BE83" s="84"/>
      <c r="BR83" s="87"/>
    </row>
    <row r="84" spans="12:70">
      <c r="L84" s="54">
        <v>32</v>
      </c>
      <c r="M84" s="54">
        <v>9</v>
      </c>
      <c r="N84" s="54" t="str">
        <f t="shared" si="39"/>
        <v>329</v>
      </c>
      <c r="O84" s="67">
        <v>0.625</v>
      </c>
      <c r="P84" s="67"/>
      <c r="Q84" s="67"/>
      <c r="R84" s="67"/>
      <c r="U84" s="55" t="s">
        <v>125</v>
      </c>
      <c r="V84" s="55" t="s">
        <v>357</v>
      </c>
      <c r="W84" s="58">
        <f t="shared" si="49"/>
        <v>10</v>
      </c>
      <c r="X84" s="58">
        <f t="shared" si="50"/>
        <v>6</v>
      </c>
      <c r="Y84" s="58">
        <f t="shared" si="40"/>
        <v>19</v>
      </c>
      <c r="Z84" s="58">
        <f t="shared" si="41"/>
        <v>0</v>
      </c>
      <c r="AA84" s="58">
        <f t="shared" si="42"/>
        <v>29</v>
      </c>
      <c r="AB84" s="58">
        <f t="shared" si="51"/>
        <v>11</v>
      </c>
      <c r="AC84" s="59">
        <v>30430</v>
      </c>
      <c r="AD84" s="63">
        <f t="shared" si="52"/>
        <v>16145</v>
      </c>
      <c r="AE84" s="63">
        <f t="shared" si="43"/>
        <v>23127</v>
      </c>
      <c r="AF84" s="63">
        <f t="shared" si="44"/>
        <v>1218</v>
      </c>
      <c r="AG84" s="59">
        <v>52140</v>
      </c>
      <c r="AH84" s="59">
        <v>21710</v>
      </c>
      <c r="AI84" s="59">
        <v>0</v>
      </c>
      <c r="AJ84" s="59">
        <f t="shared" si="58"/>
        <v>7</v>
      </c>
      <c r="AL84" s="55" t="s">
        <v>125</v>
      </c>
      <c r="AM84" s="55" t="s">
        <v>357</v>
      </c>
      <c r="AN84" s="58">
        <f t="shared" si="53"/>
        <v>10</v>
      </c>
      <c r="AO84" s="58">
        <f t="shared" si="54"/>
        <v>0</v>
      </c>
      <c r="AP84" s="58">
        <f t="shared" si="45"/>
        <v>19</v>
      </c>
      <c r="AQ84" s="58">
        <f t="shared" si="46"/>
        <v>6</v>
      </c>
      <c r="AR84" s="58">
        <f t="shared" si="47"/>
        <v>29</v>
      </c>
      <c r="AS84" s="58">
        <f t="shared" si="55"/>
        <v>10</v>
      </c>
      <c r="AT84" s="59">
        <v>30430</v>
      </c>
      <c r="AU84" s="63">
        <f t="shared" si="56"/>
        <v>16145</v>
      </c>
      <c r="AV84" s="63">
        <f t="shared" si="57"/>
        <v>24344</v>
      </c>
      <c r="AW84" s="63">
        <f t="shared" si="48"/>
        <v>1522</v>
      </c>
      <c r="AX84" s="59">
        <v>52140</v>
      </c>
      <c r="AY84" s="59">
        <v>21710</v>
      </c>
      <c r="AZ84" s="59">
        <v>0</v>
      </c>
      <c r="BA84" s="59">
        <f t="shared" si="59"/>
        <v>7</v>
      </c>
      <c r="BE84" s="84"/>
      <c r="BR84" s="87"/>
    </row>
    <row r="85" spans="12:70">
      <c r="L85" s="54">
        <v>32</v>
      </c>
      <c r="M85" s="54">
        <v>10</v>
      </c>
      <c r="N85" s="54" t="str">
        <f t="shared" si="39"/>
        <v>3210</v>
      </c>
      <c r="O85" s="67">
        <v>0.61499999999999999</v>
      </c>
      <c r="P85" s="67"/>
      <c r="Q85" s="67"/>
      <c r="R85" s="67"/>
      <c r="U85" s="55" t="s">
        <v>126</v>
      </c>
      <c r="V85" s="55" t="s">
        <v>358</v>
      </c>
      <c r="W85" s="58">
        <f t="shared" si="49"/>
        <v>10</v>
      </c>
      <c r="X85" s="58">
        <f t="shared" si="50"/>
        <v>6</v>
      </c>
      <c r="Y85" s="58">
        <f t="shared" si="40"/>
        <v>19</v>
      </c>
      <c r="Z85" s="58">
        <f t="shared" si="41"/>
        <v>0</v>
      </c>
      <c r="AA85" s="58">
        <f t="shared" si="42"/>
        <v>29</v>
      </c>
      <c r="AB85" s="58">
        <f t="shared" si="51"/>
        <v>11</v>
      </c>
      <c r="AC85" s="59">
        <v>31430</v>
      </c>
      <c r="AD85" s="63">
        <f t="shared" si="52"/>
        <v>16645</v>
      </c>
      <c r="AE85" s="63">
        <f t="shared" si="43"/>
        <v>23887</v>
      </c>
      <c r="AF85" s="63">
        <f t="shared" si="44"/>
        <v>1258</v>
      </c>
      <c r="AG85" s="59">
        <v>53140</v>
      </c>
      <c r="AH85" s="59">
        <v>21710</v>
      </c>
      <c r="AI85" s="59">
        <v>0</v>
      </c>
      <c r="AJ85" s="59">
        <f t="shared" si="58"/>
        <v>7</v>
      </c>
      <c r="AL85" s="55" t="s">
        <v>126</v>
      </c>
      <c r="AM85" s="55" t="s">
        <v>358</v>
      </c>
      <c r="AN85" s="58">
        <f t="shared" si="53"/>
        <v>10</v>
      </c>
      <c r="AO85" s="58">
        <f t="shared" si="54"/>
        <v>0</v>
      </c>
      <c r="AP85" s="58">
        <f t="shared" si="45"/>
        <v>19</v>
      </c>
      <c r="AQ85" s="58">
        <f t="shared" si="46"/>
        <v>6</v>
      </c>
      <c r="AR85" s="58">
        <f t="shared" si="47"/>
        <v>29</v>
      </c>
      <c r="AS85" s="58">
        <f t="shared" si="55"/>
        <v>10</v>
      </c>
      <c r="AT85" s="59">
        <v>31430</v>
      </c>
      <c r="AU85" s="63">
        <f t="shared" si="56"/>
        <v>16645</v>
      </c>
      <c r="AV85" s="63">
        <f t="shared" si="57"/>
        <v>25144</v>
      </c>
      <c r="AW85" s="63">
        <f t="shared" si="48"/>
        <v>1572</v>
      </c>
      <c r="AX85" s="59">
        <v>53140</v>
      </c>
      <c r="AY85" s="59">
        <v>21710</v>
      </c>
      <c r="AZ85" s="59">
        <v>0</v>
      </c>
      <c r="BA85" s="59">
        <f t="shared" si="59"/>
        <v>7</v>
      </c>
      <c r="BE85" s="84"/>
      <c r="BR85" s="87"/>
    </row>
    <row r="86" spans="12:70">
      <c r="L86" s="54">
        <v>32</v>
      </c>
      <c r="M86" s="54">
        <v>11</v>
      </c>
      <c r="N86" s="54" t="str">
        <f t="shared" si="39"/>
        <v>3211</v>
      </c>
      <c r="O86" s="67">
        <v>0.60499999999999998</v>
      </c>
      <c r="P86" s="67"/>
      <c r="Q86" s="67"/>
      <c r="R86" s="67"/>
      <c r="U86" s="55" t="s">
        <v>127</v>
      </c>
      <c r="V86" s="55" t="s">
        <v>359</v>
      </c>
      <c r="W86" s="58">
        <f t="shared" si="49"/>
        <v>10</v>
      </c>
      <c r="X86" s="58">
        <f t="shared" si="50"/>
        <v>6</v>
      </c>
      <c r="Y86" s="58">
        <f t="shared" si="40"/>
        <v>19</v>
      </c>
      <c r="Z86" s="58">
        <f t="shared" si="41"/>
        <v>0</v>
      </c>
      <c r="AA86" s="58">
        <f t="shared" si="42"/>
        <v>29</v>
      </c>
      <c r="AB86" s="58">
        <f t="shared" si="51"/>
        <v>11</v>
      </c>
      <c r="AC86" s="59">
        <v>32430</v>
      </c>
      <c r="AD86" s="63">
        <f t="shared" si="52"/>
        <v>17145</v>
      </c>
      <c r="AE86" s="63">
        <f t="shared" si="43"/>
        <v>24647</v>
      </c>
      <c r="AF86" s="63">
        <f t="shared" si="44"/>
        <v>1298</v>
      </c>
      <c r="AG86" s="59">
        <v>54140</v>
      </c>
      <c r="AH86" s="59">
        <v>21710</v>
      </c>
      <c r="AI86" s="59">
        <v>0</v>
      </c>
      <c r="AJ86" s="59">
        <f t="shared" si="58"/>
        <v>7</v>
      </c>
      <c r="AL86" s="55" t="s">
        <v>127</v>
      </c>
      <c r="AM86" s="55" t="s">
        <v>359</v>
      </c>
      <c r="AN86" s="58">
        <f t="shared" si="53"/>
        <v>10</v>
      </c>
      <c r="AO86" s="58">
        <f t="shared" si="54"/>
        <v>0</v>
      </c>
      <c r="AP86" s="58">
        <f t="shared" si="45"/>
        <v>19</v>
      </c>
      <c r="AQ86" s="58">
        <f t="shared" si="46"/>
        <v>6</v>
      </c>
      <c r="AR86" s="58">
        <f t="shared" si="47"/>
        <v>29</v>
      </c>
      <c r="AS86" s="58">
        <f t="shared" si="55"/>
        <v>10</v>
      </c>
      <c r="AT86" s="59">
        <v>32430</v>
      </c>
      <c r="AU86" s="63">
        <f t="shared" si="56"/>
        <v>17145</v>
      </c>
      <c r="AV86" s="63">
        <f t="shared" si="57"/>
        <v>25944</v>
      </c>
      <c r="AW86" s="63">
        <f t="shared" si="48"/>
        <v>1622</v>
      </c>
      <c r="AX86" s="59">
        <v>54140</v>
      </c>
      <c r="AY86" s="59">
        <v>21710</v>
      </c>
      <c r="AZ86" s="59">
        <v>0</v>
      </c>
      <c r="BA86" s="59">
        <f t="shared" si="59"/>
        <v>7</v>
      </c>
      <c r="BE86" s="84"/>
      <c r="BR86" s="87"/>
    </row>
    <row r="87" spans="12:70">
      <c r="L87" s="54">
        <v>32</v>
      </c>
      <c r="M87" s="54">
        <v>12</v>
      </c>
      <c r="N87" s="54" t="str">
        <f t="shared" si="39"/>
        <v>3212</v>
      </c>
      <c r="O87" s="67">
        <v>0.59499999999999997</v>
      </c>
      <c r="P87" s="67"/>
      <c r="Q87" s="67"/>
      <c r="R87" s="67"/>
      <c r="U87" s="55" t="s">
        <v>128</v>
      </c>
      <c r="V87" s="55" t="s">
        <v>360</v>
      </c>
      <c r="W87" s="58">
        <f t="shared" si="49"/>
        <v>10</v>
      </c>
      <c r="X87" s="58">
        <f t="shared" si="50"/>
        <v>6</v>
      </c>
      <c r="Y87" s="58">
        <f t="shared" si="40"/>
        <v>19</v>
      </c>
      <c r="Z87" s="58">
        <f t="shared" si="41"/>
        <v>0</v>
      </c>
      <c r="AA87" s="58">
        <f t="shared" si="42"/>
        <v>29</v>
      </c>
      <c r="AB87" s="58">
        <f t="shared" si="51"/>
        <v>11</v>
      </c>
      <c r="AC87" s="59">
        <v>33430</v>
      </c>
      <c r="AD87" s="63">
        <f t="shared" si="52"/>
        <v>17645</v>
      </c>
      <c r="AE87" s="63">
        <f t="shared" si="43"/>
        <v>25407</v>
      </c>
      <c r="AF87" s="63">
        <f t="shared" si="44"/>
        <v>1338</v>
      </c>
      <c r="AG87" s="59">
        <v>55140</v>
      </c>
      <c r="AH87" s="59">
        <v>21710</v>
      </c>
      <c r="AI87" s="59">
        <v>0</v>
      </c>
      <c r="AJ87" s="59">
        <f t="shared" si="58"/>
        <v>7</v>
      </c>
      <c r="AL87" s="55" t="s">
        <v>128</v>
      </c>
      <c r="AM87" s="55" t="s">
        <v>360</v>
      </c>
      <c r="AN87" s="58">
        <f t="shared" si="53"/>
        <v>10</v>
      </c>
      <c r="AO87" s="58">
        <f t="shared" si="54"/>
        <v>0</v>
      </c>
      <c r="AP87" s="58">
        <f t="shared" si="45"/>
        <v>19</v>
      </c>
      <c r="AQ87" s="58">
        <f t="shared" si="46"/>
        <v>6</v>
      </c>
      <c r="AR87" s="58">
        <f t="shared" si="47"/>
        <v>29</v>
      </c>
      <c r="AS87" s="58">
        <f t="shared" si="55"/>
        <v>10</v>
      </c>
      <c r="AT87" s="59">
        <v>33430</v>
      </c>
      <c r="AU87" s="63">
        <f t="shared" si="56"/>
        <v>17645</v>
      </c>
      <c r="AV87" s="63">
        <f t="shared" si="57"/>
        <v>26744</v>
      </c>
      <c r="AW87" s="63">
        <f t="shared" si="48"/>
        <v>1672</v>
      </c>
      <c r="AX87" s="59">
        <v>55140</v>
      </c>
      <c r="AY87" s="59">
        <v>21710</v>
      </c>
      <c r="AZ87" s="59">
        <v>0</v>
      </c>
      <c r="BA87" s="59">
        <f t="shared" si="59"/>
        <v>7</v>
      </c>
      <c r="BE87" s="84"/>
      <c r="BR87" s="87"/>
    </row>
    <row r="88" spans="12:70">
      <c r="L88" s="54">
        <v>32</v>
      </c>
      <c r="M88" s="54">
        <v>13</v>
      </c>
      <c r="N88" s="54" t="str">
        <f t="shared" si="39"/>
        <v>3213</v>
      </c>
      <c r="O88" s="67">
        <v>0.58499999999999996</v>
      </c>
      <c r="P88" s="67"/>
      <c r="Q88" s="67"/>
      <c r="R88" s="67"/>
      <c r="U88" s="55" t="s">
        <v>129</v>
      </c>
      <c r="V88" s="55" t="s">
        <v>361</v>
      </c>
      <c r="W88" s="58">
        <f t="shared" si="49"/>
        <v>10</v>
      </c>
      <c r="X88" s="58">
        <f t="shared" si="50"/>
        <v>6</v>
      </c>
      <c r="Y88" s="58">
        <f t="shared" si="40"/>
        <v>19</v>
      </c>
      <c r="Z88" s="58">
        <f t="shared" si="41"/>
        <v>0</v>
      </c>
      <c r="AA88" s="58">
        <f t="shared" si="42"/>
        <v>29</v>
      </c>
      <c r="AB88" s="58">
        <f t="shared" si="51"/>
        <v>11</v>
      </c>
      <c r="AC88" s="59">
        <v>34430</v>
      </c>
      <c r="AD88" s="63">
        <f t="shared" si="52"/>
        <v>18145</v>
      </c>
      <c r="AE88" s="63">
        <f t="shared" si="43"/>
        <v>26167</v>
      </c>
      <c r="AF88" s="63">
        <f t="shared" si="44"/>
        <v>1378</v>
      </c>
      <c r="AG88" s="59">
        <v>56140</v>
      </c>
      <c r="AH88" s="59">
        <v>21710</v>
      </c>
      <c r="AI88" s="59">
        <v>0</v>
      </c>
      <c r="AJ88" s="59">
        <f t="shared" si="58"/>
        <v>7</v>
      </c>
      <c r="AL88" s="55" t="s">
        <v>129</v>
      </c>
      <c r="AM88" s="55" t="s">
        <v>361</v>
      </c>
      <c r="AN88" s="58">
        <f t="shared" si="53"/>
        <v>10</v>
      </c>
      <c r="AO88" s="58">
        <f t="shared" si="54"/>
        <v>0</v>
      </c>
      <c r="AP88" s="58">
        <f t="shared" si="45"/>
        <v>19</v>
      </c>
      <c r="AQ88" s="58">
        <f t="shared" si="46"/>
        <v>6</v>
      </c>
      <c r="AR88" s="58">
        <f t="shared" si="47"/>
        <v>29</v>
      </c>
      <c r="AS88" s="58">
        <f t="shared" si="55"/>
        <v>10</v>
      </c>
      <c r="AT88" s="59">
        <v>34430</v>
      </c>
      <c r="AU88" s="63">
        <f t="shared" si="56"/>
        <v>18145</v>
      </c>
      <c r="AV88" s="63">
        <f t="shared" si="57"/>
        <v>27544</v>
      </c>
      <c r="AW88" s="63">
        <f t="shared" si="48"/>
        <v>1722</v>
      </c>
      <c r="AX88" s="59">
        <v>56140</v>
      </c>
      <c r="AY88" s="59">
        <v>21710</v>
      </c>
      <c r="AZ88" s="59">
        <v>0</v>
      </c>
      <c r="BA88" s="59">
        <f t="shared" si="59"/>
        <v>7</v>
      </c>
      <c r="BE88" s="84"/>
      <c r="BR88" s="87"/>
    </row>
    <row r="89" spans="12:70">
      <c r="L89" s="54">
        <v>32</v>
      </c>
      <c r="M89" s="54">
        <v>14</v>
      </c>
      <c r="N89" s="54" t="str">
        <f t="shared" si="39"/>
        <v>3214</v>
      </c>
      <c r="O89" s="67">
        <v>0.57499999999999996</v>
      </c>
      <c r="P89" s="67"/>
      <c r="Q89" s="67"/>
      <c r="R89" s="67"/>
      <c r="U89" s="55" t="s">
        <v>130</v>
      </c>
      <c r="V89" s="55" t="s">
        <v>362</v>
      </c>
      <c r="W89" s="58">
        <f t="shared" si="49"/>
        <v>10</v>
      </c>
      <c r="X89" s="58">
        <f t="shared" si="50"/>
        <v>6</v>
      </c>
      <c r="Y89" s="58">
        <f t="shared" si="40"/>
        <v>19</v>
      </c>
      <c r="Z89" s="58">
        <f t="shared" si="41"/>
        <v>0</v>
      </c>
      <c r="AA89" s="58">
        <f t="shared" si="42"/>
        <v>29</v>
      </c>
      <c r="AB89" s="58">
        <f t="shared" si="51"/>
        <v>11</v>
      </c>
      <c r="AC89" s="59">
        <v>35425</v>
      </c>
      <c r="AD89" s="63">
        <f t="shared" si="52"/>
        <v>18643</v>
      </c>
      <c r="AE89" s="63">
        <f t="shared" si="43"/>
        <v>26923</v>
      </c>
      <c r="AF89" s="63">
        <f t="shared" si="44"/>
        <v>1417</v>
      </c>
      <c r="AG89" s="59">
        <v>57135</v>
      </c>
      <c r="AH89" s="59">
        <v>21710</v>
      </c>
      <c r="AI89" s="59">
        <v>0</v>
      </c>
      <c r="AJ89" s="59">
        <f t="shared" si="58"/>
        <v>7</v>
      </c>
      <c r="AL89" s="55" t="s">
        <v>130</v>
      </c>
      <c r="AM89" s="55" t="s">
        <v>362</v>
      </c>
      <c r="AN89" s="58">
        <f t="shared" si="53"/>
        <v>10</v>
      </c>
      <c r="AO89" s="58">
        <f t="shared" si="54"/>
        <v>0</v>
      </c>
      <c r="AP89" s="58">
        <f t="shared" si="45"/>
        <v>19</v>
      </c>
      <c r="AQ89" s="58">
        <f t="shared" si="46"/>
        <v>6</v>
      </c>
      <c r="AR89" s="58">
        <f t="shared" si="47"/>
        <v>29</v>
      </c>
      <c r="AS89" s="58">
        <f t="shared" si="55"/>
        <v>10</v>
      </c>
      <c r="AT89" s="59">
        <v>35425</v>
      </c>
      <c r="AU89" s="63">
        <f t="shared" si="56"/>
        <v>18643</v>
      </c>
      <c r="AV89" s="63">
        <f t="shared" si="57"/>
        <v>28340</v>
      </c>
      <c r="AW89" s="63">
        <f t="shared" si="48"/>
        <v>1772</v>
      </c>
      <c r="AX89" s="59">
        <v>57135</v>
      </c>
      <c r="AY89" s="59">
        <v>21710</v>
      </c>
      <c r="AZ89" s="59">
        <v>0</v>
      </c>
      <c r="BA89" s="59">
        <f t="shared" si="59"/>
        <v>7</v>
      </c>
      <c r="BE89" s="84"/>
      <c r="BR89" s="87"/>
    </row>
    <row r="90" spans="12:70">
      <c r="L90" s="54">
        <v>32</v>
      </c>
      <c r="M90" s="54">
        <v>15</v>
      </c>
      <c r="N90" s="54" t="str">
        <f t="shared" si="39"/>
        <v>3215</v>
      </c>
      <c r="O90" s="67">
        <v>0.56499999999999995</v>
      </c>
      <c r="P90" s="67"/>
      <c r="Q90" s="67"/>
      <c r="R90" s="67"/>
      <c r="U90" s="55" t="s">
        <v>131</v>
      </c>
      <c r="V90" s="55" t="s">
        <v>363</v>
      </c>
      <c r="W90" s="58">
        <f t="shared" si="49"/>
        <v>10</v>
      </c>
      <c r="X90" s="58">
        <f t="shared" si="50"/>
        <v>6</v>
      </c>
      <c r="Y90" s="58">
        <f t="shared" si="40"/>
        <v>19</v>
      </c>
      <c r="Z90" s="58">
        <f t="shared" si="41"/>
        <v>0</v>
      </c>
      <c r="AA90" s="58">
        <f t="shared" si="42"/>
        <v>29</v>
      </c>
      <c r="AB90" s="58">
        <f t="shared" si="51"/>
        <v>11</v>
      </c>
      <c r="AC90" s="59">
        <v>36425</v>
      </c>
      <c r="AD90" s="63">
        <f t="shared" si="52"/>
        <v>19143</v>
      </c>
      <c r="AE90" s="63">
        <f t="shared" si="43"/>
        <v>27683</v>
      </c>
      <c r="AF90" s="63">
        <f t="shared" si="44"/>
        <v>1457</v>
      </c>
      <c r="AG90" s="59">
        <v>58135</v>
      </c>
      <c r="AH90" s="59">
        <v>21710</v>
      </c>
      <c r="AI90" s="59">
        <v>0</v>
      </c>
      <c r="AJ90" s="59">
        <f t="shared" si="58"/>
        <v>7</v>
      </c>
      <c r="AL90" s="55" t="s">
        <v>131</v>
      </c>
      <c r="AM90" s="55" t="s">
        <v>363</v>
      </c>
      <c r="AN90" s="58">
        <f t="shared" si="53"/>
        <v>10</v>
      </c>
      <c r="AO90" s="58">
        <f t="shared" si="54"/>
        <v>0</v>
      </c>
      <c r="AP90" s="58">
        <f t="shared" si="45"/>
        <v>19</v>
      </c>
      <c r="AQ90" s="58">
        <f t="shared" si="46"/>
        <v>6</v>
      </c>
      <c r="AR90" s="58">
        <f t="shared" si="47"/>
        <v>29</v>
      </c>
      <c r="AS90" s="58">
        <f t="shared" si="55"/>
        <v>10</v>
      </c>
      <c r="AT90" s="59">
        <v>36425</v>
      </c>
      <c r="AU90" s="63">
        <f t="shared" si="56"/>
        <v>19143</v>
      </c>
      <c r="AV90" s="63">
        <f t="shared" si="57"/>
        <v>29140</v>
      </c>
      <c r="AW90" s="63">
        <f t="shared" si="48"/>
        <v>1822</v>
      </c>
      <c r="AX90" s="59">
        <v>58135</v>
      </c>
      <c r="AY90" s="59">
        <v>21710</v>
      </c>
      <c r="AZ90" s="59">
        <v>0</v>
      </c>
      <c r="BA90" s="59">
        <f t="shared" si="59"/>
        <v>7</v>
      </c>
      <c r="BE90" s="84"/>
      <c r="BR90" s="87"/>
    </row>
    <row r="91" spans="12:70">
      <c r="L91" s="54">
        <v>32</v>
      </c>
      <c r="M91" s="54">
        <v>16</v>
      </c>
      <c r="N91" s="54" t="str">
        <f t="shared" si="39"/>
        <v>3216</v>
      </c>
      <c r="O91" s="67">
        <v>0.55500000000000005</v>
      </c>
      <c r="P91" s="67"/>
      <c r="Q91" s="67"/>
      <c r="R91" s="67"/>
      <c r="U91" s="55" t="s">
        <v>132</v>
      </c>
      <c r="V91" s="55" t="s">
        <v>364</v>
      </c>
      <c r="W91" s="58">
        <f t="shared" si="49"/>
        <v>10</v>
      </c>
      <c r="X91" s="58">
        <f t="shared" si="50"/>
        <v>6</v>
      </c>
      <c r="Y91" s="58">
        <f t="shared" si="40"/>
        <v>19</v>
      </c>
      <c r="Z91" s="58">
        <f t="shared" si="41"/>
        <v>0</v>
      </c>
      <c r="AA91" s="58">
        <f t="shared" si="42"/>
        <v>29</v>
      </c>
      <c r="AB91" s="58">
        <f t="shared" si="51"/>
        <v>11</v>
      </c>
      <c r="AC91" s="59">
        <v>39090</v>
      </c>
      <c r="AD91" s="63">
        <f t="shared" si="52"/>
        <v>20475</v>
      </c>
      <c r="AE91" s="63">
        <f t="shared" si="43"/>
        <v>29709</v>
      </c>
      <c r="AF91" s="63">
        <f t="shared" si="44"/>
        <v>1564</v>
      </c>
      <c r="AG91" s="59">
        <v>60800</v>
      </c>
      <c r="AH91" s="59">
        <v>21710</v>
      </c>
      <c r="AI91" s="59">
        <v>0</v>
      </c>
      <c r="AJ91" s="59">
        <f t="shared" si="58"/>
        <v>7</v>
      </c>
      <c r="AL91" s="55" t="s">
        <v>132</v>
      </c>
      <c r="AM91" s="55" t="s">
        <v>364</v>
      </c>
      <c r="AN91" s="58">
        <f t="shared" si="53"/>
        <v>10</v>
      </c>
      <c r="AO91" s="58">
        <f t="shared" si="54"/>
        <v>0</v>
      </c>
      <c r="AP91" s="58">
        <f t="shared" si="45"/>
        <v>19</v>
      </c>
      <c r="AQ91" s="58">
        <f t="shared" si="46"/>
        <v>6</v>
      </c>
      <c r="AR91" s="58">
        <f t="shared" si="47"/>
        <v>29</v>
      </c>
      <c r="AS91" s="58">
        <f t="shared" si="55"/>
        <v>10</v>
      </c>
      <c r="AT91" s="59">
        <v>39090</v>
      </c>
      <c r="AU91" s="63">
        <f t="shared" si="56"/>
        <v>20475</v>
      </c>
      <c r="AV91" s="63">
        <f t="shared" si="57"/>
        <v>31272</v>
      </c>
      <c r="AW91" s="63">
        <f t="shared" si="48"/>
        <v>1955</v>
      </c>
      <c r="AX91" s="59">
        <v>60800</v>
      </c>
      <c r="AY91" s="59">
        <v>21710</v>
      </c>
      <c r="AZ91" s="59">
        <v>0</v>
      </c>
      <c r="BA91" s="59">
        <f t="shared" si="59"/>
        <v>7</v>
      </c>
      <c r="BE91" s="84"/>
      <c r="BR91" s="87"/>
    </row>
    <row r="92" spans="12:70">
      <c r="L92" s="54">
        <v>31</v>
      </c>
      <c r="M92" s="54">
        <v>1</v>
      </c>
      <c r="N92" s="54" t="str">
        <f t="shared" si="39"/>
        <v>311</v>
      </c>
      <c r="O92" s="67">
        <v>0.69</v>
      </c>
      <c r="P92" s="67"/>
      <c r="Q92" s="67"/>
      <c r="R92" s="67"/>
      <c r="U92" s="55" t="s">
        <v>133</v>
      </c>
      <c r="V92" s="55" t="s">
        <v>365</v>
      </c>
      <c r="W92" s="58">
        <f t="shared" si="49"/>
        <v>10</v>
      </c>
      <c r="X92" s="58">
        <f t="shared" si="50"/>
        <v>6</v>
      </c>
      <c r="Y92" s="58">
        <f t="shared" si="40"/>
        <v>19</v>
      </c>
      <c r="Z92" s="58">
        <f t="shared" si="41"/>
        <v>0</v>
      </c>
      <c r="AA92" s="58">
        <f t="shared" si="42"/>
        <v>29</v>
      </c>
      <c r="AB92" s="58">
        <f t="shared" si="51"/>
        <v>11</v>
      </c>
      <c r="AC92" s="59">
        <v>29435</v>
      </c>
      <c r="AD92" s="63">
        <f t="shared" si="52"/>
        <v>15648</v>
      </c>
      <c r="AE92" s="63">
        <f t="shared" si="43"/>
        <v>22371</v>
      </c>
      <c r="AF92" s="63">
        <f t="shared" si="44"/>
        <v>1178</v>
      </c>
      <c r="AG92" s="59">
        <v>54135</v>
      </c>
      <c r="AH92" s="59">
        <v>24700</v>
      </c>
      <c r="AI92" s="59">
        <v>0</v>
      </c>
      <c r="AJ92" s="59">
        <f t="shared" si="58"/>
        <v>8</v>
      </c>
      <c r="AL92" s="55" t="s">
        <v>133</v>
      </c>
      <c r="AM92" s="55" t="s">
        <v>365</v>
      </c>
      <c r="AN92" s="58">
        <f t="shared" si="53"/>
        <v>10</v>
      </c>
      <c r="AO92" s="58">
        <f t="shared" si="54"/>
        <v>0</v>
      </c>
      <c r="AP92" s="58">
        <f t="shared" si="45"/>
        <v>19</v>
      </c>
      <c r="AQ92" s="58">
        <f t="shared" si="46"/>
        <v>6</v>
      </c>
      <c r="AR92" s="58">
        <f t="shared" si="47"/>
        <v>29</v>
      </c>
      <c r="AS92" s="58">
        <f t="shared" si="55"/>
        <v>10</v>
      </c>
      <c r="AT92" s="59">
        <v>29435</v>
      </c>
      <c r="AU92" s="63">
        <f t="shared" si="56"/>
        <v>15648</v>
      </c>
      <c r="AV92" s="63">
        <f t="shared" si="57"/>
        <v>23548</v>
      </c>
      <c r="AW92" s="63">
        <f t="shared" si="48"/>
        <v>1472</v>
      </c>
      <c r="AX92" s="59">
        <v>54135</v>
      </c>
      <c r="AY92" s="59">
        <v>24700</v>
      </c>
      <c r="AZ92" s="59">
        <v>0</v>
      </c>
      <c r="BA92" s="59">
        <f t="shared" si="59"/>
        <v>8</v>
      </c>
      <c r="BE92" s="84"/>
      <c r="BR92" s="87"/>
    </row>
    <row r="93" spans="12:70">
      <c r="L93" s="54">
        <v>31</v>
      </c>
      <c r="M93" s="54">
        <v>2</v>
      </c>
      <c r="N93" s="54" t="str">
        <f t="shared" ref="N93:N156" si="60">L93&amp;M93</f>
        <v>312</v>
      </c>
      <c r="O93" s="67">
        <v>0.68</v>
      </c>
      <c r="P93" s="67"/>
      <c r="Q93" s="67"/>
      <c r="R93" s="67"/>
      <c r="U93" s="55" t="s">
        <v>134</v>
      </c>
      <c r="V93" s="55" t="s">
        <v>366</v>
      </c>
      <c r="W93" s="58">
        <f t="shared" si="49"/>
        <v>10</v>
      </c>
      <c r="X93" s="58">
        <f t="shared" si="50"/>
        <v>6</v>
      </c>
      <c r="Y93" s="58">
        <f t="shared" si="40"/>
        <v>19</v>
      </c>
      <c r="Z93" s="58">
        <f t="shared" si="41"/>
        <v>0</v>
      </c>
      <c r="AA93" s="58">
        <f t="shared" si="42"/>
        <v>29</v>
      </c>
      <c r="AB93" s="58">
        <f t="shared" si="51"/>
        <v>11</v>
      </c>
      <c r="AC93" s="59">
        <v>30430</v>
      </c>
      <c r="AD93" s="63">
        <f t="shared" si="52"/>
        <v>16145</v>
      </c>
      <c r="AE93" s="63">
        <f t="shared" si="43"/>
        <v>23127</v>
      </c>
      <c r="AF93" s="63">
        <f t="shared" si="44"/>
        <v>1218</v>
      </c>
      <c r="AG93" s="59">
        <v>55130</v>
      </c>
      <c r="AH93" s="59">
        <v>24700</v>
      </c>
      <c r="AI93" s="59">
        <v>0</v>
      </c>
      <c r="AJ93" s="59">
        <f t="shared" si="58"/>
        <v>8</v>
      </c>
      <c r="AL93" s="55" t="s">
        <v>134</v>
      </c>
      <c r="AM93" s="55" t="s">
        <v>366</v>
      </c>
      <c r="AN93" s="58">
        <f t="shared" si="53"/>
        <v>10</v>
      </c>
      <c r="AO93" s="58">
        <f t="shared" si="54"/>
        <v>0</v>
      </c>
      <c r="AP93" s="58">
        <f t="shared" si="45"/>
        <v>19</v>
      </c>
      <c r="AQ93" s="58">
        <f t="shared" si="46"/>
        <v>6</v>
      </c>
      <c r="AR93" s="58">
        <f t="shared" si="47"/>
        <v>29</v>
      </c>
      <c r="AS93" s="58">
        <f t="shared" si="55"/>
        <v>10</v>
      </c>
      <c r="AT93" s="59">
        <v>30430</v>
      </c>
      <c r="AU93" s="63">
        <f t="shared" si="56"/>
        <v>16145</v>
      </c>
      <c r="AV93" s="63">
        <f t="shared" si="57"/>
        <v>24344</v>
      </c>
      <c r="AW93" s="63">
        <f t="shared" si="48"/>
        <v>1522</v>
      </c>
      <c r="AX93" s="59">
        <v>55130</v>
      </c>
      <c r="AY93" s="59">
        <v>24700</v>
      </c>
      <c r="AZ93" s="59">
        <v>0</v>
      </c>
      <c r="BA93" s="59">
        <f t="shared" si="59"/>
        <v>8</v>
      </c>
      <c r="BE93" s="84"/>
      <c r="BR93" s="87"/>
    </row>
    <row r="94" spans="12:70">
      <c r="L94" s="54">
        <v>31</v>
      </c>
      <c r="M94" s="54">
        <v>3</v>
      </c>
      <c r="N94" s="54" t="str">
        <f t="shared" si="60"/>
        <v>313</v>
      </c>
      <c r="O94" s="67">
        <v>0.67</v>
      </c>
      <c r="P94" s="67"/>
      <c r="Q94" s="67"/>
      <c r="R94" s="67"/>
      <c r="U94" s="55" t="s">
        <v>135</v>
      </c>
      <c r="V94" s="55" t="s">
        <v>367</v>
      </c>
      <c r="W94" s="58">
        <f t="shared" si="49"/>
        <v>10</v>
      </c>
      <c r="X94" s="58">
        <f t="shared" si="50"/>
        <v>6</v>
      </c>
      <c r="Y94" s="58">
        <f t="shared" si="40"/>
        <v>19</v>
      </c>
      <c r="Z94" s="58">
        <f t="shared" si="41"/>
        <v>0</v>
      </c>
      <c r="AA94" s="58">
        <f t="shared" si="42"/>
        <v>29</v>
      </c>
      <c r="AB94" s="58">
        <f t="shared" si="51"/>
        <v>11</v>
      </c>
      <c r="AC94" s="59">
        <v>31430</v>
      </c>
      <c r="AD94" s="63">
        <f t="shared" si="52"/>
        <v>16645</v>
      </c>
      <c r="AE94" s="63">
        <f t="shared" si="43"/>
        <v>23887</v>
      </c>
      <c r="AF94" s="63">
        <f t="shared" si="44"/>
        <v>1258</v>
      </c>
      <c r="AG94" s="59">
        <v>56130</v>
      </c>
      <c r="AH94" s="59">
        <v>24700</v>
      </c>
      <c r="AI94" s="59">
        <v>0</v>
      </c>
      <c r="AJ94" s="59">
        <f t="shared" si="58"/>
        <v>8</v>
      </c>
      <c r="AL94" s="55" t="s">
        <v>135</v>
      </c>
      <c r="AM94" s="55" t="s">
        <v>367</v>
      </c>
      <c r="AN94" s="58">
        <f t="shared" si="53"/>
        <v>10</v>
      </c>
      <c r="AO94" s="58">
        <f t="shared" si="54"/>
        <v>0</v>
      </c>
      <c r="AP94" s="58">
        <f t="shared" si="45"/>
        <v>19</v>
      </c>
      <c r="AQ94" s="58">
        <f t="shared" si="46"/>
        <v>6</v>
      </c>
      <c r="AR94" s="58">
        <f t="shared" si="47"/>
        <v>29</v>
      </c>
      <c r="AS94" s="58">
        <f t="shared" si="55"/>
        <v>10</v>
      </c>
      <c r="AT94" s="59">
        <v>31430</v>
      </c>
      <c r="AU94" s="63">
        <f t="shared" si="56"/>
        <v>16645</v>
      </c>
      <c r="AV94" s="63">
        <f t="shared" si="57"/>
        <v>25144</v>
      </c>
      <c r="AW94" s="63">
        <f t="shared" si="48"/>
        <v>1572</v>
      </c>
      <c r="AX94" s="59">
        <v>56130</v>
      </c>
      <c r="AY94" s="59">
        <v>24700</v>
      </c>
      <c r="AZ94" s="59">
        <v>0</v>
      </c>
      <c r="BA94" s="59">
        <f t="shared" si="59"/>
        <v>8</v>
      </c>
      <c r="BE94" s="84"/>
      <c r="BR94" s="87"/>
    </row>
    <row r="95" spans="12:70">
      <c r="L95" s="54">
        <v>31</v>
      </c>
      <c r="M95" s="54">
        <v>4</v>
      </c>
      <c r="N95" s="54" t="str">
        <f t="shared" si="60"/>
        <v>314</v>
      </c>
      <c r="O95" s="67">
        <v>0.66</v>
      </c>
      <c r="P95" s="67"/>
      <c r="Q95" s="67"/>
      <c r="R95" s="67"/>
      <c r="U95" s="55" t="s">
        <v>136</v>
      </c>
      <c r="V95" s="55" t="s">
        <v>368</v>
      </c>
      <c r="W95" s="58">
        <f t="shared" si="49"/>
        <v>10</v>
      </c>
      <c r="X95" s="58">
        <f t="shared" si="50"/>
        <v>6</v>
      </c>
      <c r="Y95" s="58">
        <f t="shared" si="40"/>
        <v>19</v>
      </c>
      <c r="Z95" s="58">
        <f t="shared" si="41"/>
        <v>0</v>
      </c>
      <c r="AA95" s="58">
        <f t="shared" si="42"/>
        <v>29</v>
      </c>
      <c r="AB95" s="58">
        <f t="shared" si="51"/>
        <v>11</v>
      </c>
      <c r="AC95" s="59">
        <v>32430</v>
      </c>
      <c r="AD95" s="63">
        <f t="shared" si="52"/>
        <v>17145</v>
      </c>
      <c r="AE95" s="63">
        <f t="shared" si="43"/>
        <v>24647</v>
      </c>
      <c r="AF95" s="63">
        <f t="shared" si="44"/>
        <v>1298</v>
      </c>
      <c r="AG95" s="59">
        <v>57130</v>
      </c>
      <c r="AH95" s="59">
        <v>24700</v>
      </c>
      <c r="AI95" s="59">
        <v>0</v>
      </c>
      <c r="AJ95" s="59">
        <f t="shared" si="58"/>
        <v>8</v>
      </c>
      <c r="AL95" s="55" t="s">
        <v>136</v>
      </c>
      <c r="AM95" s="55" t="s">
        <v>368</v>
      </c>
      <c r="AN95" s="58">
        <f t="shared" si="53"/>
        <v>10</v>
      </c>
      <c r="AO95" s="58">
        <f t="shared" si="54"/>
        <v>0</v>
      </c>
      <c r="AP95" s="58">
        <f t="shared" si="45"/>
        <v>19</v>
      </c>
      <c r="AQ95" s="58">
        <f t="shared" si="46"/>
        <v>6</v>
      </c>
      <c r="AR95" s="58">
        <f t="shared" si="47"/>
        <v>29</v>
      </c>
      <c r="AS95" s="58">
        <f t="shared" si="55"/>
        <v>10</v>
      </c>
      <c r="AT95" s="59">
        <v>32430</v>
      </c>
      <c r="AU95" s="63">
        <f t="shared" si="56"/>
        <v>17145</v>
      </c>
      <c r="AV95" s="63">
        <f t="shared" si="57"/>
        <v>25944</v>
      </c>
      <c r="AW95" s="63">
        <f t="shared" si="48"/>
        <v>1622</v>
      </c>
      <c r="AX95" s="59">
        <v>57130</v>
      </c>
      <c r="AY95" s="59">
        <v>24700</v>
      </c>
      <c r="AZ95" s="59">
        <v>0</v>
      </c>
      <c r="BA95" s="59">
        <f t="shared" si="59"/>
        <v>8</v>
      </c>
      <c r="BE95" s="84"/>
      <c r="BR95" s="87"/>
    </row>
    <row r="96" spans="12:70">
      <c r="L96" s="54">
        <v>31</v>
      </c>
      <c r="M96" s="54">
        <v>5</v>
      </c>
      <c r="N96" s="54" t="str">
        <f t="shared" si="60"/>
        <v>315</v>
      </c>
      <c r="O96" s="67">
        <v>0.65</v>
      </c>
      <c r="P96" s="67"/>
      <c r="Q96" s="67"/>
      <c r="R96" s="67"/>
      <c r="U96" s="55" t="s">
        <v>137</v>
      </c>
      <c r="V96" s="55" t="s">
        <v>369</v>
      </c>
      <c r="W96" s="58">
        <f t="shared" si="49"/>
        <v>10</v>
      </c>
      <c r="X96" s="58">
        <f t="shared" si="50"/>
        <v>6</v>
      </c>
      <c r="Y96" s="58">
        <f t="shared" si="40"/>
        <v>19</v>
      </c>
      <c r="Z96" s="58">
        <f t="shared" si="41"/>
        <v>0</v>
      </c>
      <c r="AA96" s="58">
        <f t="shared" si="42"/>
        <v>29</v>
      </c>
      <c r="AB96" s="58">
        <f t="shared" si="51"/>
        <v>11</v>
      </c>
      <c r="AC96" s="59">
        <v>33430</v>
      </c>
      <c r="AD96" s="63">
        <f t="shared" si="52"/>
        <v>17645</v>
      </c>
      <c r="AE96" s="63">
        <f t="shared" si="43"/>
        <v>25407</v>
      </c>
      <c r="AF96" s="63">
        <f t="shared" si="44"/>
        <v>1338</v>
      </c>
      <c r="AG96" s="59">
        <v>58130</v>
      </c>
      <c r="AH96" s="59">
        <v>24700</v>
      </c>
      <c r="AI96" s="59">
        <v>0</v>
      </c>
      <c r="AJ96" s="59">
        <f t="shared" si="58"/>
        <v>8</v>
      </c>
      <c r="AL96" s="55" t="s">
        <v>137</v>
      </c>
      <c r="AM96" s="55" t="s">
        <v>369</v>
      </c>
      <c r="AN96" s="58">
        <f t="shared" si="53"/>
        <v>10</v>
      </c>
      <c r="AO96" s="58">
        <f t="shared" si="54"/>
        <v>0</v>
      </c>
      <c r="AP96" s="58">
        <f t="shared" si="45"/>
        <v>19</v>
      </c>
      <c r="AQ96" s="58">
        <f t="shared" si="46"/>
        <v>6</v>
      </c>
      <c r="AR96" s="58">
        <f t="shared" si="47"/>
        <v>29</v>
      </c>
      <c r="AS96" s="58">
        <f t="shared" si="55"/>
        <v>10</v>
      </c>
      <c r="AT96" s="59">
        <v>33430</v>
      </c>
      <c r="AU96" s="63">
        <f t="shared" si="56"/>
        <v>17645</v>
      </c>
      <c r="AV96" s="63">
        <f t="shared" si="57"/>
        <v>26744</v>
      </c>
      <c r="AW96" s="63">
        <f t="shared" si="48"/>
        <v>1672</v>
      </c>
      <c r="AX96" s="59">
        <v>58130</v>
      </c>
      <c r="AY96" s="59">
        <v>24700</v>
      </c>
      <c r="AZ96" s="59">
        <v>0</v>
      </c>
      <c r="BA96" s="59">
        <f t="shared" si="59"/>
        <v>8</v>
      </c>
      <c r="BE96" s="84"/>
      <c r="BR96" s="87"/>
    </row>
    <row r="97" spans="12:70">
      <c r="L97" s="54">
        <v>31</v>
      </c>
      <c r="M97" s="54">
        <v>6</v>
      </c>
      <c r="N97" s="54" t="str">
        <f t="shared" si="60"/>
        <v>316</v>
      </c>
      <c r="O97" s="67">
        <v>0.64</v>
      </c>
      <c r="P97" s="67"/>
      <c r="Q97" s="67"/>
      <c r="R97" s="67"/>
      <c r="U97" s="55" t="s">
        <v>138</v>
      </c>
      <c r="V97" s="55" t="s">
        <v>370</v>
      </c>
      <c r="W97" s="58">
        <f t="shared" si="49"/>
        <v>10</v>
      </c>
      <c r="X97" s="58">
        <f t="shared" si="50"/>
        <v>6</v>
      </c>
      <c r="Y97" s="58">
        <f t="shared" si="40"/>
        <v>19</v>
      </c>
      <c r="Z97" s="58">
        <f t="shared" si="41"/>
        <v>0</v>
      </c>
      <c r="AA97" s="58">
        <f t="shared" si="42"/>
        <v>29</v>
      </c>
      <c r="AB97" s="58">
        <f t="shared" si="51"/>
        <v>11</v>
      </c>
      <c r="AC97" s="59">
        <v>34430</v>
      </c>
      <c r="AD97" s="63">
        <f t="shared" si="52"/>
        <v>18145</v>
      </c>
      <c r="AE97" s="63">
        <f t="shared" si="43"/>
        <v>26167</v>
      </c>
      <c r="AF97" s="63">
        <f t="shared" si="44"/>
        <v>1378</v>
      </c>
      <c r="AG97" s="59">
        <v>59130</v>
      </c>
      <c r="AH97" s="59">
        <v>24700</v>
      </c>
      <c r="AI97" s="59">
        <v>0</v>
      </c>
      <c r="AJ97" s="59">
        <f t="shared" si="58"/>
        <v>8</v>
      </c>
      <c r="AL97" s="55" t="s">
        <v>138</v>
      </c>
      <c r="AM97" s="55" t="s">
        <v>370</v>
      </c>
      <c r="AN97" s="58">
        <f t="shared" si="53"/>
        <v>10</v>
      </c>
      <c r="AO97" s="58">
        <f t="shared" si="54"/>
        <v>0</v>
      </c>
      <c r="AP97" s="58">
        <f t="shared" si="45"/>
        <v>19</v>
      </c>
      <c r="AQ97" s="58">
        <f t="shared" si="46"/>
        <v>6</v>
      </c>
      <c r="AR97" s="58">
        <f t="shared" si="47"/>
        <v>29</v>
      </c>
      <c r="AS97" s="58">
        <f t="shared" si="55"/>
        <v>10</v>
      </c>
      <c r="AT97" s="59">
        <v>34430</v>
      </c>
      <c r="AU97" s="63">
        <f t="shared" si="56"/>
        <v>18145</v>
      </c>
      <c r="AV97" s="63">
        <f t="shared" si="57"/>
        <v>27544</v>
      </c>
      <c r="AW97" s="63">
        <f t="shared" si="48"/>
        <v>1722</v>
      </c>
      <c r="AX97" s="59">
        <v>59130</v>
      </c>
      <c r="AY97" s="59">
        <v>24700</v>
      </c>
      <c r="AZ97" s="59">
        <v>0</v>
      </c>
      <c r="BA97" s="59">
        <f t="shared" si="59"/>
        <v>8</v>
      </c>
      <c r="BE97" s="84"/>
      <c r="BR97" s="87"/>
    </row>
    <row r="98" spans="12:70">
      <c r="L98" s="54">
        <v>31</v>
      </c>
      <c r="M98" s="54">
        <v>7</v>
      </c>
      <c r="N98" s="54" t="str">
        <f t="shared" si="60"/>
        <v>317</v>
      </c>
      <c r="O98" s="67">
        <v>0.630000000000001</v>
      </c>
      <c r="P98" s="67"/>
      <c r="Q98" s="67"/>
      <c r="R98" s="67"/>
      <c r="U98" s="55" t="s">
        <v>139</v>
      </c>
      <c r="V98" s="55" t="s">
        <v>371</v>
      </c>
      <c r="W98" s="58">
        <f t="shared" si="49"/>
        <v>10</v>
      </c>
      <c r="X98" s="58">
        <f t="shared" si="50"/>
        <v>6</v>
      </c>
      <c r="Y98" s="58">
        <f t="shared" si="40"/>
        <v>19</v>
      </c>
      <c r="Z98" s="58">
        <f t="shared" si="41"/>
        <v>0</v>
      </c>
      <c r="AA98" s="58">
        <f t="shared" si="42"/>
        <v>29</v>
      </c>
      <c r="AB98" s="58">
        <f t="shared" si="51"/>
        <v>11</v>
      </c>
      <c r="AC98" s="59">
        <v>35425</v>
      </c>
      <c r="AD98" s="63">
        <f t="shared" si="52"/>
        <v>18643</v>
      </c>
      <c r="AE98" s="63">
        <f t="shared" si="43"/>
        <v>26923</v>
      </c>
      <c r="AF98" s="63">
        <f t="shared" si="44"/>
        <v>1417</v>
      </c>
      <c r="AG98" s="59">
        <v>60125</v>
      </c>
      <c r="AH98" s="59">
        <v>24700</v>
      </c>
      <c r="AI98" s="59">
        <v>0</v>
      </c>
      <c r="AJ98" s="59">
        <f t="shared" si="58"/>
        <v>8</v>
      </c>
      <c r="AL98" s="55" t="s">
        <v>139</v>
      </c>
      <c r="AM98" s="55" t="s">
        <v>371</v>
      </c>
      <c r="AN98" s="58">
        <f t="shared" si="53"/>
        <v>10</v>
      </c>
      <c r="AO98" s="58">
        <f t="shared" si="54"/>
        <v>0</v>
      </c>
      <c r="AP98" s="58">
        <f t="shared" si="45"/>
        <v>19</v>
      </c>
      <c r="AQ98" s="58">
        <f t="shared" si="46"/>
        <v>6</v>
      </c>
      <c r="AR98" s="58">
        <f t="shared" si="47"/>
        <v>29</v>
      </c>
      <c r="AS98" s="58">
        <f t="shared" si="55"/>
        <v>10</v>
      </c>
      <c r="AT98" s="59">
        <v>35425</v>
      </c>
      <c r="AU98" s="63">
        <f t="shared" si="56"/>
        <v>18643</v>
      </c>
      <c r="AV98" s="63">
        <f t="shared" si="57"/>
        <v>28340</v>
      </c>
      <c r="AW98" s="63">
        <f t="shared" si="48"/>
        <v>1772</v>
      </c>
      <c r="AX98" s="59">
        <v>60125</v>
      </c>
      <c r="AY98" s="59">
        <v>24700</v>
      </c>
      <c r="AZ98" s="59">
        <v>0</v>
      </c>
      <c r="BA98" s="59">
        <f t="shared" si="59"/>
        <v>8</v>
      </c>
      <c r="BE98" s="84"/>
      <c r="BR98" s="87"/>
    </row>
    <row r="99" spans="12:70">
      <c r="L99" s="54">
        <v>31</v>
      </c>
      <c r="M99" s="54">
        <v>8</v>
      </c>
      <c r="N99" s="54" t="str">
        <f t="shared" si="60"/>
        <v>318</v>
      </c>
      <c r="O99" s="67">
        <v>0.62000000000000099</v>
      </c>
      <c r="P99" s="67"/>
      <c r="Q99" s="67"/>
      <c r="R99" s="67"/>
      <c r="U99" s="55" t="s">
        <v>140</v>
      </c>
      <c r="V99" s="55" t="s">
        <v>372</v>
      </c>
      <c r="W99" s="58">
        <f t="shared" si="49"/>
        <v>10</v>
      </c>
      <c r="X99" s="58">
        <f t="shared" si="50"/>
        <v>6</v>
      </c>
      <c r="Y99" s="58">
        <f t="shared" si="40"/>
        <v>19</v>
      </c>
      <c r="Z99" s="58">
        <f t="shared" si="41"/>
        <v>0</v>
      </c>
      <c r="AA99" s="58">
        <f t="shared" si="42"/>
        <v>29</v>
      </c>
      <c r="AB99" s="58">
        <f t="shared" si="51"/>
        <v>11</v>
      </c>
      <c r="AC99" s="59">
        <v>36425</v>
      </c>
      <c r="AD99" s="63">
        <f t="shared" si="52"/>
        <v>19143</v>
      </c>
      <c r="AE99" s="63">
        <f t="shared" si="43"/>
        <v>27683</v>
      </c>
      <c r="AF99" s="63">
        <f t="shared" si="44"/>
        <v>1457</v>
      </c>
      <c r="AG99" s="59">
        <v>61125</v>
      </c>
      <c r="AH99" s="59">
        <v>24700</v>
      </c>
      <c r="AI99" s="59">
        <v>0</v>
      </c>
      <c r="AJ99" s="59">
        <f t="shared" si="58"/>
        <v>8</v>
      </c>
      <c r="AL99" s="55" t="s">
        <v>140</v>
      </c>
      <c r="AM99" s="55" t="s">
        <v>372</v>
      </c>
      <c r="AN99" s="58">
        <f t="shared" si="53"/>
        <v>10</v>
      </c>
      <c r="AO99" s="58">
        <f t="shared" si="54"/>
        <v>0</v>
      </c>
      <c r="AP99" s="58">
        <f t="shared" si="45"/>
        <v>19</v>
      </c>
      <c r="AQ99" s="58">
        <f t="shared" si="46"/>
        <v>6</v>
      </c>
      <c r="AR99" s="58">
        <f t="shared" si="47"/>
        <v>29</v>
      </c>
      <c r="AS99" s="58">
        <f t="shared" si="55"/>
        <v>10</v>
      </c>
      <c r="AT99" s="59">
        <v>36425</v>
      </c>
      <c r="AU99" s="63">
        <f t="shared" si="56"/>
        <v>19143</v>
      </c>
      <c r="AV99" s="63">
        <f t="shared" si="57"/>
        <v>29140</v>
      </c>
      <c r="AW99" s="63">
        <f t="shared" si="48"/>
        <v>1822</v>
      </c>
      <c r="AX99" s="59">
        <v>61125</v>
      </c>
      <c r="AY99" s="59">
        <v>24700</v>
      </c>
      <c r="AZ99" s="59">
        <v>0</v>
      </c>
      <c r="BA99" s="59">
        <f t="shared" si="59"/>
        <v>8</v>
      </c>
      <c r="BE99" s="84"/>
      <c r="BR99" s="87"/>
    </row>
    <row r="100" spans="12:70">
      <c r="L100" s="54">
        <v>31</v>
      </c>
      <c r="M100" s="54">
        <v>9</v>
      </c>
      <c r="N100" s="54" t="str">
        <f t="shared" si="60"/>
        <v>319</v>
      </c>
      <c r="O100" s="67">
        <v>0.61000000000000099</v>
      </c>
      <c r="P100" s="67"/>
      <c r="Q100" s="67"/>
      <c r="R100" s="67"/>
      <c r="U100" s="55" t="s">
        <v>141</v>
      </c>
      <c r="V100" s="55" t="s">
        <v>373</v>
      </c>
      <c r="W100" s="58">
        <f t="shared" si="49"/>
        <v>10</v>
      </c>
      <c r="X100" s="58">
        <f t="shared" si="50"/>
        <v>6</v>
      </c>
      <c r="Y100" s="58">
        <f t="shared" si="40"/>
        <v>19</v>
      </c>
      <c r="Z100" s="58">
        <f t="shared" si="41"/>
        <v>0</v>
      </c>
      <c r="AA100" s="58">
        <f t="shared" si="42"/>
        <v>29</v>
      </c>
      <c r="AB100" s="58">
        <f t="shared" si="51"/>
        <v>11</v>
      </c>
      <c r="AC100" s="59">
        <v>39090</v>
      </c>
      <c r="AD100" s="63">
        <f t="shared" si="52"/>
        <v>20475</v>
      </c>
      <c r="AE100" s="63">
        <f t="shared" si="43"/>
        <v>29709</v>
      </c>
      <c r="AF100" s="63">
        <f t="shared" si="44"/>
        <v>1564</v>
      </c>
      <c r="AG100" s="59">
        <v>63790</v>
      </c>
      <c r="AH100" s="59">
        <v>24700</v>
      </c>
      <c r="AI100" s="59">
        <v>0</v>
      </c>
      <c r="AJ100" s="59">
        <f t="shared" si="58"/>
        <v>8</v>
      </c>
      <c r="AL100" s="55" t="s">
        <v>141</v>
      </c>
      <c r="AM100" s="55" t="s">
        <v>373</v>
      </c>
      <c r="AN100" s="58">
        <f t="shared" si="53"/>
        <v>10</v>
      </c>
      <c r="AO100" s="58">
        <f t="shared" si="54"/>
        <v>0</v>
      </c>
      <c r="AP100" s="58">
        <f t="shared" si="45"/>
        <v>19</v>
      </c>
      <c r="AQ100" s="58">
        <f t="shared" si="46"/>
        <v>6</v>
      </c>
      <c r="AR100" s="58">
        <f t="shared" si="47"/>
        <v>29</v>
      </c>
      <c r="AS100" s="58">
        <f t="shared" si="55"/>
        <v>10</v>
      </c>
      <c r="AT100" s="59">
        <v>39090</v>
      </c>
      <c r="AU100" s="63">
        <f t="shared" si="56"/>
        <v>20475</v>
      </c>
      <c r="AV100" s="63">
        <f t="shared" si="57"/>
        <v>31272</v>
      </c>
      <c r="AW100" s="63">
        <f t="shared" si="48"/>
        <v>1955</v>
      </c>
      <c r="AX100" s="59">
        <v>63790</v>
      </c>
      <c r="AY100" s="59">
        <v>24700</v>
      </c>
      <c r="AZ100" s="59">
        <v>0</v>
      </c>
      <c r="BA100" s="59">
        <f t="shared" si="59"/>
        <v>8</v>
      </c>
      <c r="BE100" s="84"/>
      <c r="BR100" s="87"/>
    </row>
    <row r="101" spans="12:70">
      <c r="L101" s="54">
        <v>31</v>
      </c>
      <c r="M101" s="54">
        <v>10</v>
      </c>
      <c r="N101" s="54" t="str">
        <f t="shared" si="60"/>
        <v>3110</v>
      </c>
      <c r="O101" s="67">
        <v>0.60000000000000098</v>
      </c>
      <c r="P101" s="67"/>
      <c r="Q101" s="67"/>
      <c r="R101" s="67"/>
      <c r="U101" s="55" t="s">
        <v>142</v>
      </c>
      <c r="V101" s="55" t="s">
        <v>374</v>
      </c>
      <c r="W101" s="58">
        <f t="shared" si="49"/>
        <v>10</v>
      </c>
      <c r="X101" s="58">
        <f t="shared" si="50"/>
        <v>6</v>
      </c>
      <c r="Y101" s="58">
        <f t="shared" si="40"/>
        <v>19</v>
      </c>
      <c r="Z101" s="58">
        <f t="shared" si="41"/>
        <v>0</v>
      </c>
      <c r="AA101" s="58">
        <f t="shared" si="42"/>
        <v>29</v>
      </c>
      <c r="AB101" s="58">
        <f t="shared" si="51"/>
        <v>11</v>
      </c>
      <c r="AC101" s="59">
        <v>40420</v>
      </c>
      <c r="AD101" s="63">
        <f t="shared" si="52"/>
        <v>21140</v>
      </c>
      <c r="AE101" s="63">
        <f t="shared" si="43"/>
        <v>30720</v>
      </c>
      <c r="AF101" s="63">
        <f t="shared" si="44"/>
        <v>1617</v>
      </c>
      <c r="AG101" s="59">
        <v>65120</v>
      </c>
      <c r="AH101" s="59">
        <v>24700</v>
      </c>
      <c r="AI101" s="59">
        <v>0</v>
      </c>
      <c r="AJ101" s="59">
        <f t="shared" si="58"/>
        <v>8</v>
      </c>
      <c r="AL101" s="55" t="s">
        <v>142</v>
      </c>
      <c r="AM101" s="55" t="s">
        <v>374</v>
      </c>
      <c r="AN101" s="58">
        <f t="shared" si="53"/>
        <v>10</v>
      </c>
      <c r="AO101" s="58">
        <f t="shared" si="54"/>
        <v>0</v>
      </c>
      <c r="AP101" s="58">
        <f t="shared" si="45"/>
        <v>19</v>
      </c>
      <c r="AQ101" s="58">
        <f t="shared" si="46"/>
        <v>6</v>
      </c>
      <c r="AR101" s="58">
        <f t="shared" si="47"/>
        <v>29</v>
      </c>
      <c r="AS101" s="58">
        <f t="shared" si="55"/>
        <v>10</v>
      </c>
      <c r="AT101" s="59">
        <v>40420</v>
      </c>
      <c r="AU101" s="63">
        <f t="shared" si="56"/>
        <v>21140</v>
      </c>
      <c r="AV101" s="63">
        <f t="shared" si="57"/>
        <v>32336</v>
      </c>
      <c r="AW101" s="63">
        <f t="shared" si="48"/>
        <v>2021</v>
      </c>
      <c r="AX101" s="59">
        <v>65120</v>
      </c>
      <c r="AY101" s="59">
        <v>24700</v>
      </c>
      <c r="AZ101" s="59">
        <v>0</v>
      </c>
      <c r="BA101" s="59">
        <f t="shared" si="59"/>
        <v>8</v>
      </c>
      <c r="BE101" s="84"/>
      <c r="BR101" s="87"/>
    </row>
    <row r="102" spans="12:70">
      <c r="L102" s="54">
        <v>31</v>
      </c>
      <c r="M102" s="54">
        <v>11</v>
      </c>
      <c r="N102" s="54" t="str">
        <f t="shared" si="60"/>
        <v>3111</v>
      </c>
      <c r="O102" s="67">
        <v>0.59000000000000097</v>
      </c>
      <c r="P102" s="67"/>
      <c r="Q102" s="67"/>
      <c r="R102" s="67"/>
      <c r="U102" s="55" t="s">
        <v>143</v>
      </c>
      <c r="V102" s="55" t="s">
        <v>375</v>
      </c>
      <c r="W102" s="58">
        <f t="shared" si="49"/>
        <v>10</v>
      </c>
      <c r="X102" s="58">
        <f t="shared" si="50"/>
        <v>6</v>
      </c>
      <c r="Y102" s="58">
        <f t="shared" si="40"/>
        <v>19</v>
      </c>
      <c r="Z102" s="58">
        <f t="shared" si="41"/>
        <v>0</v>
      </c>
      <c r="AA102" s="58">
        <f t="shared" si="42"/>
        <v>29</v>
      </c>
      <c r="AB102" s="58">
        <f t="shared" si="51"/>
        <v>11</v>
      </c>
      <c r="AC102" s="59">
        <v>41755</v>
      </c>
      <c r="AD102" s="63">
        <f t="shared" si="52"/>
        <v>21808</v>
      </c>
      <c r="AE102" s="63">
        <f t="shared" si="43"/>
        <v>31734</v>
      </c>
      <c r="AF102" s="63">
        <f t="shared" si="44"/>
        <v>1671</v>
      </c>
      <c r="AG102" s="59">
        <v>66455</v>
      </c>
      <c r="AH102" s="59">
        <v>24700</v>
      </c>
      <c r="AI102" s="59">
        <v>0</v>
      </c>
      <c r="AJ102" s="59">
        <f t="shared" si="58"/>
        <v>8</v>
      </c>
      <c r="AL102" s="55" t="s">
        <v>143</v>
      </c>
      <c r="AM102" s="55" t="s">
        <v>375</v>
      </c>
      <c r="AN102" s="58">
        <f t="shared" si="53"/>
        <v>10</v>
      </c>
      <c r="AO102" s="58">
        <f t="shared" si="54"/>
        <v>0</v>
      </c>
      <c r="AP102" s="58">
        <f t="shared" si="45"/>
        <v>19</v>
      </c>
      <c r="AQ102" s="58">
        <f t="shared" si="46"/>
        <v>6</v>
      </c>
      <c r="AR102" s="58">
        <f t="shared" si="47"/>
        <v>29</v>
      </c>
      <c r="AS102" s="58">
        <f t="shared" si="55"/>
        <v>10</v>
      </c>
      <c r="AT102" s="59">
        <v>41755</v>
      </c>
      <c r="AU102" s="63">
        <f t="shared" si="56"/>
        <v>21808</v>
      </c>
      <c r="AV102" s="63">
        <f t="shared" si="57"/>
        <v>33404</v>
      </c>
      <c r="AW102" s="63">
        <f t="shared" si="48"/>
        <v>2088</v>
      </c>
      <c r="AX102" s="59">
        <v>66455</v>
      </c>
      <c r="AY102" s="59">
        <v>24700</v>
      </c>
      <c r="AZ102" s="59">
        <v>0</v>
      </c>
      <c r="BA102" s="59">
        <f t="shared" si="59"/>
        <v>8</v>
      </c>
      <c r="BE102" s="84"/>
      <c r="BR102" s="87"/>
    </row>
    <row r="103" spans="12:70">
      <c r="L103" s="54">
        <v>31</v>
      </c>
      <c r="M103" s="54">
        <v>12</v>
      </c>
      <c r="N103" s="54" t="str">
        <f t="shared" si="60"/>
        <v>3112</v>
      </c>
      <c r="O103" s="67">
        <v>0.58000000000000096</v>
      </c>
      <c r="P103" s="67"/>
      <c r="Q103" s="67"/>
      <c r="R103" s="67"/>
      <c r="U103" s="55" t="s">
        <v>165</v>
      </c>
      <c r="V103" s="55" t="s">
        <v>376</v>
      </c>
      <c r="W103" s="58">
        <f t="shared" si="49"/>
        <v>10</v>
      </c>
      <c r="X103" s="58">
        <f t="shared" si="50"/>
        <v>6</v>
      </c>
      <c r="Y103" s="58">
        <f t="shared" si="40"/>
        <v>19</v>
      </c>
      <c r="Z103" s="58">
        <f t="shared" si="41"/>
        <v>0</v>
      </c>
      <c r="AA103" s="58">
        <f t="shared" si="42"/>
        <v>29</v>
      </c>
      <c r="AB103" s="58">
        <f t="shared" si="51"/>
        <v>11</v>
      </c>
      <c r="AC103" s="59">
        <v>32430</v>
      </c>
      <c r="AD103" s="63">
        <f t="shared" si="52"/>
        <v>17145</v>
      </c>
      <c r="AE103" s="63">
        <f t="shared" si="43"/>
        <v>24647</v>
      </c>
      <c r="AF103" s="63">
        <f t="shared" si="44"/>
        <v>1298</v>
      </c>
      <c r="AG103" s="59">
        <v>58200</v>
      </c>
      <c r="AH103" s="59">
        <v>25770</v>
      </c>
      <c r="AI103" s="59">
        <v>0</v>
      </c>
      <c r="AJ103" s="59">
        <f t="shared" si="58"/>
        <v>9</v>
      </c>
      <c r="AL103" s="55" t="s">
        <v>165</v>
      </c>
      <c r="AM103" s="55" t="s">
        <v>376</v>
      </c>
      <c r="AN103" s="58">
        <f t="shared" si="53"/>
        <v>10</v>
      </c>
      <c r="AO103" s="58">
        <f t="shared" si="54"/>
        <v>0</v>
      </c>
      <c r="AP103" s="58">
        <f t="shared" si="45"/>
        <v>19</v>
      </c>
      <c r="AQ103" s="58">
        <f t="shared" si="46"/>
        <v>6</v>
      </c>
      <c r="AR103" s="58">
        <f t="shared" si="47"/>
        <v>29</v>
      </c>
      <c r="AS103" s="58">
        <f t="shared" si="55"/>
        <v>10</v>
      </c>
      <c r="AT103" s="59">
        <v>32430</v>
      </c>
      <c r="AU103" s="63">
        <f t="shared" si="56"/>
        <v>17145</v>
      </c>
      <c r="AV103" s="63">
        <f t="shared" si="57"/>
        <v>25944</v>
      </c>
      <c r="AW103" s="63">
        <f t="shared" si="48"/>
        <v>1622</v>
      </c>
      <c r="AX103" s="59">
        <v>58200</v>
      </c>
      <c r="AY103" s="59">
        <v>25770</v>
      </c>
      <c r="AZ103" s="59">
        <v>0</v>
      </c>
      <c r="BA103" s="59">
        <f t="shared" si="59"/>
        <v>9</v>
      </c>
      <c r="BE103" s="84"/>
      <c r="BR103" s="87"/>
    </row>
    <row r="104" spans="12:70">
      <c r="L104" s="54">
        <v>31</v>
      </c>
      <c r="M104" s="54">
        <v>13</v>
      </c>
      <c r="N104" s="54" t="str">
        <f t="shared" si="60"/>
        <v>3113</v>
      </c>
      <c r="O104" s="67">
        <v>0.57000000000000095</v>
      </c>
      <c r="P104" s="67"/>
      <c r="Q104" s="67"/>
      <c r="R104" s="67"/>
      <c r="U104" s="55" t="s">
        <v>166</v>
      </c>
      <c r="V104" s="55" t="s">
        <v>377</v>
      </c>
      <c r="W104" s="58">
        <f t="shared" si="49"/>
        <v>10</v>
      </c>
      <c r="X104" s="58">
        <f t="shared" si="50"/>
        <v>6</v>
      </c>
      <c r="Y104" s="58">
        <f t="shared" si="40"/>
        <v>19</v>
      </c>
      <c r="Z104" s="58">
        <f t="shared" si="41"/>
        <v>0</v>
      </c>
      <c r="AA104" s="58">
        <f t="shared" si="42"/>
        <v>29</v>
      </c>
      <c r="AB104" s="58">
        <f t="shared" si="51"/>
        <v>11</v>
      </c>
      <c r="AC104" s="59">
        <v>33430</v>
      </c>
      <c r="AD104" s="63">
        <f t="shared" si="52"/>
        <v>17645</v>
      </c>
      <c r="AE104" s="63">
        <f t="shared" si="43"/>
        <v>25407</v>
      </c>
      <c r="AF104" s="63">
        <f t="shared" si="44"/>
        <v>1338</v>
      </c>
      <c r="AG104" s="59">
        <v>59200</v>
      </c>
      <c r="AH104" s="59">
        <v>25770</v>
      </c>
      <c r="AI104" s="59">
        <v>0</v>
      </c>
      <c r="AJ104" s="59">
        <f t="shared" si="58"/>
        <v>9</v>
      </c>
      <c r="AL104" s="55" t="s">
        <v>166</v>
      </c>
      <c r="AM104" s="55" t="s">
        <v>377</v>
      </c>
      <c r="AN104" s="58">
        <f t="shared" si="53"/>
        <v>10</v>
      </c>
      <c r="AO104" s="58">
        <f t="shared" si="54"/>
        <v>0</v>
      </c>
      <c r="AP104" s="58">
        <f t="shared" si="45"/>
        <v>19</v>
      </c>
      <c r="AQ104" s="58">
        <f t="shared" si="46"/>
        <v>6</v>
      </c>
      <c r="AR104" s="58">
        <f t="shared" si="47"/>
        <v>29</v>
      </c>
      <c r="AS104" s="58">
        <f t="shared" si="55"/>
        <v>10</v>
      </c>
      <c r="AT104" s="59">
        <v>33430</v>
      </c>
      <c r="AU104" s="63">
        <f t="shared" si="56"/>
        <v>17645</v>
      </c>
      <c r="AV104" s="63">
        <f t="shared" si="57"/>
        <v>26744</v>
      </c>
      <c r="AW104" s="63">
        <f t="shared" si="48"/>
        <v>1672</v>
      </c>
      <c r="AX104" s="59">
        <v>59200</v>
      </c>
      <c r="AY104" s="59">
        <v>25770</v>
      </c>
      <c r="AZ104" s="59">
        <v>0</v>
      </c>
      <c r="BA104" s="59">
        <f t="shared" si="59"/>
        <v>9</v>
      </c>
      <c r="BE104" s="84"/>
      <c r="BR104" s="87"/>
    </row>
    <row r="105" spans="12:70">
      <c r="L105" s="54">
        <v>31</v>
      </c>
      <c r="M105" s="54">
        <v>14</v>
      </c>
      <c r="N105" s="54" t="str">
        <f t="shared" si="60"/>
        <v>3114</v>
      </c>
      <c r="O105" s="67">
        <v>0.56000000000000105</v>
      </c>
      <c r="P105" s="67"/>
      <c r="Q105" s="67"/>
      <c r="R105" s="67"/>
      <c r="U105" s="55" t="s">
        <v>2</v>
      </c>
      <c r="V105" s="55" t="s">
        <v>378</v>
      </c>
      <c r="W105" s="58">
        <f t="shared" si="49"/>
        <v>10</v>
      </c>
      <c r="X105" s="58">
        <f t="shared" si="50"/>
        <v>6</v>
      </c>
      <c r="Y105" s="58">
        <f t="shared" si="40"/>
        <v>19</v>
      </c>
      <c r="Z105" s="58">
        <f t="shared" si="41"/>
        <v>0</v>
      </c>
      <c r="AA105" s="58">
        <f t="shared" si="42"/>
        <v>29</v>
      </c>
      <c r="AB105" s="58">
        <f t="shared" si="51"/>
        <v>11</v>
      </c>
      <c r="AC105" s="59">
        <v>34430</v>
      </c>
      <c r="AD105" s="63">
        <f t="shared" si="52"/>
        <v>18145</v>
      </c>
      <c r="AE105" s="63">
        <f t="shared" si="43"/>
        <v>26167</v>
      </c>
      <c r="AF105" s="63">
        <f t="shared" si="44"/>
        <v>1378</v>
      </c>
      <c r="AG105" s="59">
        <v>60200</v>
      </c>
      <c r="AH105" s="59">
        <v>25770</v>
      </c>
      <c r="AI105" s="59">
        <v>0</v>
      </c>
      <c r="AJ105" s="59">
        <f t="shared" si="58"/>
        <v>9</v>
      </c>
      <c r="AL105" s="55" t="s">
        <v>2</v>
      </c>
      <c r="AM105" s="55" t="s">
        <v>378</v>
      </c>
      <c r="AN105" s="58">
        <f t="shared" si="53"/>
        <v>10</v>
      </c>
      <c r="AO105" s="58">
        <f t="shared" si="54"/>
        <v>0</v>
      </c>
      <c r="AP105" s="58">
        <f t="shared" si="45"/>
        <v>19</v>
      </c>
      <c r="AQ105" s="58">
        <f t="shared" si="46"/>
        <v>6</v>
      </c>
      <c r="AR105" s="58">
        <f t="shared" si="47"/>
        <v>29</v>
      </c>
      <c r="AS105" s="58">
        <f t="shared" si="55"/>
        <v>10</v>
      </c>
      <c r="AT105" s="59">
        <v>34430</v>
      </c>
      <c r="AU105" s="63">
        <f t="shared" si="56"/>
        <v>18145</v>
      </c>
      <c r="AV105" s="63">
        <f t="shared" si="57"/>
        <v>27544</v>
      </c>
      <c r="AW105" s="63">
        <f t="shared" si="48"/>
        <v>1722</v>
      </c>
      <c r="AX105" s="59">
        <v>60200</v>
      </c>
      <c r="AY105" s="59">
        <v>25770</v>
      </c>
      <c r="AZ105" s="59">
        <v>0</v>
      </c>
      <c r="BA105" s="59">
        <f t="shared" si="59"/>
        <v>9</v>
      </c>
      <c r="BE105" s="84"/>
      <c r="BR105" s="87"/>
    </row>
    <row r="106" spans="12:70">
      <c r="L106" s="54">
        <v>31</v>
      </c>
      <c r="M106" s="54">
        <v>15</v>
      </c>
      <c r="N106" s="54" t="str">
        <f t="shared" si="60"/>
        <v>3115</v>
      </c>
      <c r="O106" s="67">
        <v>0.55000000000000104</v>
      </c>
      <c r="P106" s="67"/>
      <c r="Q106" s="67"/>
      <c r="R106" s="67"/>
      <c r="U106" s="55" t="s">
        <v>3</v>
      </c>
      <c r="V106" s="55" t="s">
        <v>379</v>
      </c>
      <c r="W106" s="58">
        <f t="shared" si="49"/>
        <v>10</v>
      </c>
      <c r="X106" s="58">
        <f t="shared" si="50"/>
        <v>6</v>
      </c>
      <c r="Y106" s="58">
        <f t="shared" si="40"/>
        <v>19</v>
      </c>
      <c r="Z106" s="58">
        <f t="shared" si="41"/>
        <v>0</v>
      </c>
      <c r="AA106" s="58">
        <f t="shared" si="42"/>
        <v>29</v>
      </c>
      <c r="AB106" s="58">
        <f t="shared" si="51"/>
        <v>11</v>
      </c>
      <c r="AC106" s="59">
        <v>35425</v>
      </c>
      <c r="AD106" s="63">
        <f t="shared" si="52"/>
        <v>18643</v>
      </c>
      <c r="AE106" s="63">
        <f t="shared" si="43"/>
        <v>26923</v>
      </c>
      <c r="AF106" s="63">
        <f t="shared" si="44"/>
        <v>1417</v>
      </c>
      <c r="AG106" s="59">
        <v>61195</v>
      </c>
      <c r="AH106" s="59">
        <v>25770</v>
      </c>
      <c r="AI106" s="59">
        <v>0</v>
      </c>
      <c r="AJ106" s="59">
        <f t="shared" si="58"/>
        <v>9</v>
      </c>
      <c r="AL106" s="55" t="s">
        <v>3</v>
      </c>
      <c r="AM106" s="55" t="s">
        <v>379</v>
      </c>
      <c r="AN106" s="58">
        <f t="shared" si="53"/>
        <v>10</v>
      </c>
      <c r="AO106" s="58">
        <f t="shared" si="54"/>
        <v>0</v>
      </c>
      <c r="AP106" s="58">
        <f t="shared" si="45"/>
        <v>19</v>
      </c>
      <c r="AQ106" s="58">
        <f t="shared" si="46"/>
        <v>6</v>
      </c>
      <c r="AR106" s="58">
        <f t="shared" si="47"/>
        <v>29</v>
      </c>
      <c r="AS106" s="58">
        <f t="shared" si="55"/>
        <v>10</v>
      </c>
      <c r="AT106" s="59">
        <v>35425</v>
      </c>
      <c r="AU106" s="63">
        <f t="shared" si="56"/>
        <v>18643</v>
      </c>
      <c r="AV106" s="63">
        <f t="shared" si="57"/>
        <v>28340</v>
      </c>
      <c r="AW106" s="63">
        <f t="shared" si="48"/>
        <v>1772</v>
      </c>
      <c r="AX106" s="59">
        <v>61195</v>
      </c>
      <c r="AY106" s="59">
        <v>25770</v>
      </c>
      <c r="AZ106" s="59">
        <v>0</v>
      </c>
      <c r="BA106" s="59">
        <f t="shared" si="59"/>
        <v>9</v>
      </c>
      <c r="BE106" s="84"/>
      <c r="BR106" s="87"/>
    </row>
    <row r="107" spans="12:70">
      <c r="L107" s="54">
        <v>31</v>
      </c>
      <c r="M107" s="54">
        <v>16</v>
      </c>
      <c r="N107" s="54" t="str">
        <f t="shared" si="60"/>
        <v>3116</v>
      </c>
      <c r="O107" s="67">
        <v>0.54000000000000203</v>
      </c>
      <c r="P107" s="67"/>
      <c r="Q107" s="67"/>
      <c r="R107" s="67"/>
      <c r="U107" s="55" t="s">
        <v>4</v>
      </c>
      <c r="V107" s="55" t="s">
        <v>380</v>
      </c>
      <c r="W107" s="58">
        <f t="shared" si="49"/>
        <v>10</v>
      </c>
      <c r="X107" s="58">
        <f t="shared" si="50"/>
        <v>6</v>
      </c>
      <c r="Y107" s="58">
        <f t="shared" si="40"/>
        <v>19</v>
      </c>
      <c r="Z107" s="58">
        <f t="shared" si="41"/>
        <v>0</v>
      </c>
      <c r="AA107" s="58">
        <f t="shared" si="42"/>
        <v>29</v>
      </c>
      <c r="AB107" s="58">
        <f t="shared" si="51"/>
        <v>11</v>
      </c>
      <c r="AC107" s="59">
        <v>36425</v>
      </c>
      <c r="AD107" s="63">
        <f t="shared" si="52"/>
        <v>19143</v>
      </c>
      <c r="AE107" s="63">
        <f t="shared" si="43"/>
        <v>27683</v>
      </c>
      <c r="AF107" s="63">
        <f t="shared" si="44"/>
        <v>1457</v>
      </c>
      <c r="AG107" s="59">
        <v>62195</v>
      </c>
      <c r="AH107" s="59">
        <v>25770</v>
      </c>
      <c r="AI107" s="59">
        <v>0</v>
      </c>
      <c r="AJ107" s="59">
        <f t="shared" si="58"/>
        <v>9</v>
      </c>
      <c r="AL107" s="55" t="s">
        <v>4</v>
      </c>
      <c r="AM107" s="55" t="s">
        <v>380</v>
      </c>
      <c r="AN107" s="58">
        <f t="shared" si="53"/>
        <v>10</v>
      </c>
      <c r="AO107" s="58">
        <f t="shared" si="54"/>
        <v>0</v>
      </c>
      <c r="AP107" s="58">
        <f t="shared" si="45"/>
        <v>19</v>
      </c>
      <c r="AQ107" s="58">
        <f t="shared" si="46"/>
        <v>6</v>
      </c>
      <c r="AR107" s="58">
        <f t="shared" si="47"/>
        <v>29</v>
      </c>
      <c r="AS107" s="58">
        <f t="shared" si="55"/>
        <v>10</v>
      </c>
      <c r="AT107" s="59">
        <v>36425</v>
      </c>
      <c r="AU107" s="63">
        <f t="shared" si="56"/>
        <v>19143</v>
      </c>
      <c r="AV107" s="63">
        <f t="shared" si="57"/>
        <v>29140</v>
      </c>
      <c r="AW107" s="63">
        <f t="shared" si="48"/>
        <v>1822</v>
      </c>
      <c r="AX107" s="59">
        <v>62195</v>
      </c>
      <c r="AY107" s="59">
        <v>25770</v>
      </c>
      <c r="AZ107" s="59">
        <v>0</v>
      </c>
      <c r="BA107" s="59">
        <f t="shared" si="59"/>
        <v>9</v>
      </c>
      <c r="BE107" s="84"/>
      <c r="BR107" s="87"/>
    </row>
    <row r="108" spans="12:70">
      <c r="L108" s="54">
        <v>30</v>
      </c>
      <c r="M108" s="54">
        <v>1</v>
      </c>
      <c r="N108" s="54" t="str">
        <f t="shared" si="60"/>
        <v>301</v>
      </c>
      <c r="O108" s="67">
        <v>0.67500000000000004</v>
      </c>
      <c r="P108" s="67"/>
      <c r="Q108" s="67"/>
      <c r="R108" s="67"/>
      <c r="U108" s="55" t="s">
        <v>167</v>
      </c>
      <c r="V108" s="55" t="s">
        <v>381</v>
      </c>
      <c r="W108" s="58">
        <f t="shared" si="49"/>
        <v>10</v>
      </c>
      <c r="X108" s="58">
        <f t="shared" si="50"/>
        <v>6</v>
      </c>
      <c r="Y108" s="58">
        <f t="shared" si="40"/>
        <v>19</v>
      </c>
      <c r="Z108" s="58">
        <f t="shared" si="41"/>
        <v>0</v>
      </c>
      <c r="AA108" s="58">
        <f t="shared" si="42"/>
        <v>29</v>
      </c>
      <c r="AB108" s="58">
        <f t="shared" si="51"/>
        <v>11</v>
      </c>
      <c r="AC108" s="59">
        <v>39090</v>
      </c>
      <c r="AD108" s="63">
        <f t="shared" si="52"/>
        <v>20475</v>
      </c>
      <c r="AE108" s="63">
        <f t="shared" si="43"/>
        <v>29709</v>
      </c>
      <c r="AF108" s="63">
        <f t="shared" si="44"/>
        <v>1564</v>
      </c>
      <c r="AG108" s="59">
        <v>64860</v>
      </c>
      <c r="AH108" s="59">
        <v>25770</v>
      </c>
      <c r="AI108" s="59">
        <v>0</v>
      </c>
      <c r="AJ108" s="59">
        <f t="shared" si="58"/>
        <v>9</v>
      </c>
      <c r="AL108" s="55" t="s">
        <v>167</v>
      </c>
      <c r="AM108" s="55" t="s">
        <v>381</v>
      </c>
      <c r="AN108" s="58">
        <f t="shared" si="53"/>
        <v>10</v>
      </c>
      <c r="AO108" s="58">
        <f t="shared" si="54"/>
        <v>0</v>
      </c>
      <c r="AP108" s="58">
        <f t="shared" si="45"/>
        <v>19</v>
      </c>
      <c r="AQ108" s="58">
        <f t="shared" si="46"/>
        <v>6</v>
      </c>
      <c r="AR108" s="58">
        <f t="shared" si="47"/>
        <v>29</v>
      </c>
      <c r="AS108" s="58">
        <f t="shared" si="55"/>
        <v>10</v>
      </c>
      <c r="AT108" s="59">
        <v>39090</v>
      </c>
      <c r="AU108" s="63">
        <f t="shared" si="56"/>
        <v>20475</v>
      </c>
      <c r="AV108" s="63">
        <f t="shared" si="57"/>
        <v>31272</v>
      </c>
      <c r="AW108" s="63">
        <f t="shared" si="48"/>
        <v>1955</v>
      </c>
      <c r="AX108" s="59">
        <v>64860</v>
      </c>
      <c r="AY108" s="59">
        <v>25770</v>
      </c>
      <c r="AZ108" s="59">
        <v>0</v>
      </c>
      <c r="BA108" s="59">
        <f t="shared" si="59"/>
        <v>9</v>
      </c>
      <c r="BE108" s="84"/>
      <c r="BR108" s="87"/>
    </row>
    <row r="109" spans="12:70">
      <c r="L109" s="54">
        <v>30</v>
      </c>
      <c r="M109" s="54">
        <v>2</v>
      </c>
      <c r="N109" s="54" t="str">
        <f t="shared" si="60"/>
        <v>302</v>
      </c>
      <c r="O109" s="67">
        <v>0.66500000000000004</v>
      </c>
      <c r="P109" s="67"/>
      <c r="Q109" s="67"/>
      <c r="R109" s="67"/>
      <c r="U109" s="55" t="s">
        <v>168</v>
      </c>
      <c r="V109" s="55" t="s">
        <v>382</v>
      </c>
      <c r="W109" s="58">
        <f t="shared" si="49"/>
        <v>10</v>
      </c>
      <c r="X109" s="58">
        <f t="shared" si="50"/>
        <v>6</v>
      </c>
      <c r="Y109" s="58">
        <f t="shared" si="40"/>
        <v>19</v>
      </c>
      <c r="Z109" s="58">
        <f t="shared" si="41"/>
        <v>0</v>
      </c>
      <c r="AA109" s="58">
        <f t="shared" si="42"/>
        <v>29</v>
      </c>
      <c r="AB109" s="58">
        <f t="shared" si="51"/>
        <v>11</v>
      </c>
      <c r="AC109" s="59">
        <v>40420</v>
      </c>
      <c r="AD109" s="63">
        <f t="shared" si="52"/>
        <v>21140</v>
      </c>
      <c r="AE109" s="63">
        <f t="shared" si="43"/>
        <v>30720</v>
      </c>
      <c r="AF109" s="63">
        <f t="shared" si="44"/>
        <v>1617</v>
      </c>
      <c r="AG109" s="59">
        <v>66190</v>
      </c>
      <c r="AH109" s="59">
        <v>25770</v>
      </c>
      <c r="AI109" s="59">
        <v>0</v>
      </c>
      <c r="AJ109" s="59">
        <f t="shared" si="58"/>
        <v>9</v>
      </c>
      <c r="AL109" s="55" t="s">
        <v>168</v>
      </c>
      <c r="AM109" s="55" t="s">
        <v>382</v>
      </c>
      <c r="AN109" s="58">
        <f t="shared" si="53"/>
        <v>10</v>
      </c>
      <c r="AO109" s="58">
        <f t="shared" si="54"/>
        <v>0</v>
      </c>
      <c r="AP109" s="58">
        <f t="shared" si="45"/>
        <v>19</v>
      </c>
      <c r="AQ109" s="58">
        <f t="shared" si="46"/>
        <v>6</v>
      </c>
      <c r="AR109" s="58">
        <f t="shared" si="47"/>
        <v>29</v>
      </c>
      <c r="AS109" s="58">
        <f t="shared" si="55"/>
        <v>10</v>
      </c>
      <c r="AT109" s="59">
        <v>40420</v>
      </c>
      <c r="AU109" s="63">
        <f t="shared" si="56"/>
        <v>21140</v>
      </c>
      <c r="AV109" s="63">
        <f t="shared" si="57"/>
        <v>32336</v>
      </c>
      <c r="AW109" s="63">
        <f t="shared" si="48"/>
        <v>2021</v>
      </c>
      <c r="AX109" s="59">
        <v>66190</v>
      </c>
      <c r="AY109" s="59">
        <v>25770</v>
      </c>
      <c r="AZ109" s="59">
        <v>0</v>
      </c>
      <c r="BA109" s="59">
        <f t="shared" si="59"/>
        <v>9</v>
      </c>
      <c r="BE109" s="84"/>
      <c r="BR109" s="87"/>
    </row>
    <row r="110" spans="12:70">
      <c r="L110" s="54">
        <v>30</v>
      </c>
      <c r="M110" s="54">
        <v>3</v>
      </c>
      <c r="N110" s="54" t="str">
        <f t="shared" si="60"/>
        <v>303</v>
      </c>
      <c r="O110" s="67">
        <v>0.65500000000000003</v>
      </c>
      <c r="P110" s="67"/>
      <c r="Q110" s="67"/>
      <c r="R110" s="67"/>
      <c r="U110" s="55" t="s">
        <v>5</v>
      </c>
      <c r="V110" s="55" t="s">
        <v>383</v>
      </c>
      <c r="W110" s="58">
        <f t="shared" si="49"/>
        <v>10</v>
      </c>
      <c r="X110" s="58">
        <f t="shared" si="50"/>
        <v>6</v>
      </c>
      <c r="Y110" s="58">
        <f t="shared" si="40"/>
        <v>19</v>
      </c>
      <c r="Z110" s="58">
        <f t="shared" si="41"/>
        <v>0</v>
      </c>
      <c r="AA110" s="58">
        <f t="shared" si="42"/>
        <v>29</v>
      </c>
      <c r="AB110" s="58">
        <f t="shared" si="51"/>
        <v>11</v>
      </c>
      <c r="AC110" s="59">
        <v>41755</v>
      </c>
      <c r="AD110" s="63">
        <f t="shared" si="52"/>
        <v>21808</v>
      </c>
      <c r="AE110" s="63">
        <f t="shared" si="43"/>
        <v>31734</v>
      </c>
      <c r="AF110" s="63">
        <f t="shared" si="44"/>
        <v>1671</v>
      </c>
      <c r="AG110" s="59">
        <v>67525</v>
      </c>
      <c r="AH110" s="59">
        <v>25770</v>
      </c>
      <c r="AI110" s="59">
        <v>0</v>
      </c>
      <c r="AJ110" s="59">
        <f t="shared" si="58"/>
        <v>9</v>
      </c>
      <c r="AL110" s="55" t="s">
        <v>5</v>
      </c>
      <c r="AM110" s="55" t="s">
        <v>383</v>
      </c>
      <c r="AN110" s="58">
        <f t="shared" si="53"/>
        <v>10</v>
      </c>
      <c r="AO110" s="58">
        <f t="shared" si="54"/>
        <v>0</v>
      </c>
      <c r="AP110" s="58">
        <f t="shared" si="45"/>
        <v>19</v>
      </c>
      <c r="AQ110" s="58">
        <f t="shared" si="46"/>
        <v>6</v>
      </c>
      <c r="AR110" s="58">
        <f t="shared" si="47"/>
        <v>29</v>
      </c>
      <c r="AS110" s="58">
        <f t="shared" si="55"/>
        <v>10</v>
      </c>
      <c r="AT110" s="59">
        <v>41755</v>
      </c>
      <c r="AU110" s="63">
        <f t="shared" si="56"/>
        <v>21808</v>
      </c>
      <c r="AV110" s="63">
        <f t="shared" si="57"/>
        <v>33404</v>
      </c>
      <c r="AW110" s="63">
        <f t="shared" si="48"/>
        <v>2088</v>
      </c>
      <c r="AX110" s="59">
        <v>67525</v>
      </c>
      <c r="AY110" s="59">
        <v>25770</v>
      </c>
      <c r="AZ110" s="59">
        <v>0</v>
      </c>
      <c r="BA110" s="59">
        <f t="shared" si="59"/>
        <v>9</v>
      </c>
      <c r="BE110" s="84"/>
      <c r="BR110" s="87"/>
    </row>
    <row r="111" spans="12:70">
      <c r="L111" s="54">
        <v>30</v>
      </c>
      <c r="M111" s="54">
        <v>4</v>
      </c>
      <c r="N111" s="54" t="str">
        <f t="shared" si="60"/>
        <v>304</v>
      </c>
      <c r="O111" s="67">
        <v>0.64500000000000002</v>
      </c>
      <c r="P111" s="67"/>
      <c r="Q111" s="67"/>
      <c r="R111" s="67"/>
      <c r="U111" s="55" t="s">
        <v>6</v>
      </c>
      <c r="V111" s="55" t="s">
        <v>384</v>
      </c>
      <c r="W111" s="58">
        <f t="shared" si="49"/>
        <v>10</v>
      </c>
      <c r="X111" s="58">
        <f t="shared" si="50"/>
        <v>6</v>
      </c>
      <c r="Y111" s="58">
        <f t="shared" si="40"/>
        <v>19</v>
      </c>
      <c r="Z111" s="58">
        <f t="shared" si="41"/>
        <v>0</v>
      </c>
      <c r="AA111" s="58">
        <f t="shared" si="42"/>
        <v>29</v>
      </c>
      <c r="AB111" s="58">
        <f t="shared" si="51"/>
        <v>11</v>
      </c>
      <c r="AC111" s="59">
        <v>43085</v>
      </c>
      <c r="AD111" s="63">
        <f t="shared" si="52"/>
        <v>22473</v>
      </c>
      <c r="AE111" s="63">
        <f t="shared" si="43"/>
        <v>32745</v>
      </c>
      <c r="AF111" s="63">
        <f t="shared" si="44"/>
        <v>1724</v>
      </c>
      <c r="AG111" s="59">
        <v>68855</v>
      </c>
      <c r="AH111" s="59">
        <v>25770</v>
      </c>
      <c r="AI111" s="59">
        <v>0</v>
      </c>
      <c r="AJ111" s="59">
        <f t="shared" si="58"/>
        <v>9</v>
      </c>
      <c r="AL111" s="55" t="s">
        <v>6</v>
      </c>
      <c r="AM111" s="55" t="s">
        <v>384</v>
      </c>
      <c r="AN111" s="58">
        <f t="shared" si="53"/>
        <v>10</v>
      </c>
      <c r="AO111" s="58">
        <f t="shared" si="54"/>
        <v>0</v>
      </c>
      <c r="AP111" s="58">
        <f t="shared" si="45"/>
        <v>19</v>
      </c>
      <c r="AQ111" s="58">
        <f t="shared" si="46"/>
        <v>6</v>
      </c>
      <c r="AR111" s="58">
        <f t="shared" si="47"/>
        <v>29</v>
      </c>
      <c r="AS111" s="58">
        <f t="shared" si="55"/>
        <v>10</v>
      </c>
      <c r="AT111" s="59">
        <v>43085</v>
      </c>
      <c r="AU111" s="63">
        <f t="shared" si="56"/>
        <v>22473</v>
      </c>
      <c r="AV111" s="63">
        <f t="shared" si="57"/>
        <v>34468</v>
      </c>
      <c r="AW111" s="63">
        <f t="shared" si="48"/>
        <v>2155</v>
      </c>
      <c r="AX111" s="59">
        <v>68855</v>
      </c>
      <c r="AY111" s="59">
        <v>25770</v>
      </c>
      <c r="AZ111" s="59">
        <v>0</v>
      </c>
      <c r="BA111" s="59">
        <f t="shared" si="59"/>
        <v>9</v>
      </c>
      <c r="BE111" s="84"/>
      <c r="BR111" s="87"/>
    </row>
    <row r="112" spans="12:70">
      <c r="L112" s="54">
        <v>30</v>
      </c>
      <c r="M112" s="54">
        <v>5</v>
      </c>
      <c r="N112" s="54" t="str">
        <f t="shared" si="60"/>
        <v>305</v>
      </c>
      <c r="O112" s="67">
        <v>0.63500000000000001</v>
      </c>
      <c r="P112" s="67"/>
      <c r="Q112" s="67"/>
      <c r="R112" s="67"/>
      <c r="U112" s="55" t="s">
        <v>7</v>
      </c>
      <c r="V112" s="55" t="s">
        <v>385</v>
      </c>
      <c r="W112" s="58">
        <f t="shared" si="49"/>
        <v>10</v>
      </c>
      <c r="X112" s="58">
        <f t="shared" si="50"/>
        <v>6</v>
      </c>
      <c r="Y112" s="58">
        <f t="shared" si="40"/>
        <v>19</v>
      </c>
      <c r="Z112" s="58">
        <f t="shared" si="41"/>
        <v>0</v>
      </c>
      <c r="AA112" s="58">
        <f t="shared" si="42"/>
        <v>29</v>
      </c>
      <c r="AB112" s="58">
        <f t="shared" si="51"/>
        <v>11</v>
      </c>
      <c r="AC112" s="59">
        <v>44420</v>
      </c>
      <c r="AD112" s="63">
        <f t="shared" si="52"/>
        <v>23140</v>
      </c>
      <c r="AE112" s="63">
        <f t="shared" si="43"/>
        <v>33760</v>
      </c>
      <c r="AF112" s="63">
        <f t="shared" si="44"/>
        <v>1777</v>
      </c>
      <c r="AG112" s="59">
        <v>70190</v>
      </c>
      <c r="AH112" s="59">
        <v>25770</v>
      </c>
      <c r="AI112" s="59">
        <v>0</v>
      </c>
      <c r="AJ112" s="59">
        <f t="shared" si="58"/>
        <v>9</v>
      </c>
      <c r="AL112" s="55" t="s">
        <v>7</v>
      </c>
      <c r="AM112" s="55" t="s">
        <v>385</v>
      </c>
      <c r="AN112" s="58">
        <f t="shared" si="53"/>
        <v>10</v>
      </c>
      <c r="AO112" s="58">
        <f t="shared" si="54"/>
        <v>0</v>
      </c>
      <c r="AP112" s="58">
        <f t="shared" si="45"/>
        <v>19</v>
      </c>
      <c r="AQ112" s="58">
        <f t="shared" si="46"/>
        <v>6</v>
      </c>
      <c r="AR112" s="58">
        <f t="shared" si="47"/>
        <v>29</v>
      </c>
      <c r="AS112" s="58">
        <f t="shared" si="55"/>
        <v>10</v>
      </c>
      <c r="AT112" s="59">
        <v>44420</v>
      </c>
      <c r="AU112" s="63">
        <f t="shared" si="56"/>
        <v>23140</v>
      </c>
      <c r="AV112" s="63">
        <f t="shared" si="57"/>
        <v>35536</v>
      </c>
      <c r="AW112" s="63">
        <f t="shared" si="48"/>
        <v>2221</v>
      </c>
      <c r="AX112" s="59">
        <v>70190</v>
      </c>
      <c r="AY112" s="59">
        <v>25770</v>
      </c>
      <c r="AZ112" s="59">
        <v>0</v>
      </c>
      <c r="BA112" s="59">
        <f t="shared" si="59"/>
        <v>9</v>
      </c>
      <c r="BE112" s="84"/>
      <c r="BR112" s="87"/>
    </row>
    <row r="113" spans="12:70">
      <c r="L113" s="54">
        <v>30</v>
      </c>
      <c r="M113" s="54">
        <v>6</v>
      </c>
      <c r="N113" s="54" t="str">
        <f t="shared" si="60"/>
        <v>306</v>
      </c>
      <c r="O113" s="67">
        <v>0.625</v>
      </c>
      <c r="P113" s="67"/>
      <c r="Q113" s="67"/>
      <c r="R113" s="67"/>
      <c r="U113" s="55" t="s">
        <v>8</v>
      </c>
      <c r="V113" s="55" t="s">
        <v>386</v>
      </c>
      <c r="W113" s="58">
        <f t="shared" si="49"/>
        <v>10</v>
      </c>
      <c r="X113" s="58">
        <f t="shared" si="50"/>
        <v>6</v>
      </c>
      <c r="Y113" s="58">
        <f t="shared" si="40"/>
        <v>19</v>
      </c>
      <c r="Z113" s="58">
        <f t="shared" si="41"/>
        <v>0</v>
      </c>
      <c r="AA113" s="58">
        <f t="shared" si="42"/>
        <v>29</v>
      </c>
      <c r="AB113" s="58">
        <f t="shared" si="51"/>
        <v>11</v>
      </c>
      <c r="AC113" s="59">
        <v>45750</v>
      </c>
      <c r="AD113" s="63">
        <f t="shared" si="52"/>
        <v>23805</v>
      </c>
      <c r="AE113" s="63">
        <f t="shared" si="43"/>
        <v>34770</v>
      </c>
      <c r="AF113" s="63">
        <f t="shared" si="44"/>
        <v>1830</v>
      </c>
      <c r="AG113" s="59">
        <v>71520</v>
      </c>
      <c r="AH113" s="59">
        <v>25770</v>
      </c>
      <c r="AI113" s="59">
        <v>0</v>
      </c>
      <c r="AJ113" s="59">
        <f t="shared" si="58"/>
        <v>9</v>
      </c>
      <c r="AL113" s="55" t="s">
        <v>8</v>
      </c>
      <c r="AM113" s="55" t="s">
        <v>386</v>
      </c>
      <c r="AN113" s="58">
        <f t="shared" si="53"/>
        <v>10</v>
      </c>
      <c r="AO113" s="58">
        <f t="shared" si="54"/>
        <v>0</v>
      </c>
      <c r="AP113" s="58">
        <f t="shared" si="45"/>
        <v>19</v>
      </c>
      <c r="AQ113" s="58">
        <f t="shared" si="46"/>
        <v>6</v>
      </c>
      <c r="AR113" s="58">
        <f t="shared" si="47"/>
        <v>29</v>
      </c>
      <c r="AS113" s="58">
        <f t="shared" si="55"/>
        <v>10</v>
      </c>
      <c r="AT113" s="59">
        <v>45750</v>
      </c>
      <c r="AU113" s="63">
        <f t="shared" si="56"/>
        <v>23805</v>
      </c>
      <c r="AV113" s="63">
        <f t="shared" si="57"/>
        <v>36600</v>
      </c>
      <c r="AW113" s="63">
        <f t="shared" si="48"/>
        <v>2288</v>
      </c>
      <c r="AX113" s="59">
        <v>71520</v>
      </c>
      <c r="AY113" s="59">
        <v>25770</v>
      </c>
      <c r="AZ113" s="59">
        <v>0</v>
      </c>
      <c r="BA113" s="59">
        <f t="shared" si="59"/>
        <v>9</v>
      </c>
      <c r="BE113" s="84"/>
      <c r="BR113" s="87"/>
    </row>
    <row r="114" spans="12:70">
      <c r="L114" s="54">
        <v>30</v>
      </c>
      <c r="M114" s="54">
        <v>7</v>
      </c>
      <c r="N114" s="54" t="str">
        <f t="shared" si="60"/>
        <v>307</v>
      </c>
      <c r="O114" s="67">
        <v>0.61499999999999999</v>
      </c>
      <c r="P114" s="67"/>
      <c r="Q114" s="67"/>
      <c r="R114" s="67"/>
      <c r="U114" s="55" t="s">
        <v>9</v>
      </c>
      <c r="V114" s="55" t="s">
        <v>387</v>
      </c>
      <c r="W114" s="58">
        <f t="shared" si="49"/>
        <v>10</v>
      </c>
      <c r="X114" s="58">
        <f t="shared" si="50"/>
        <v>6</v>
      </c>
      <c r="Y114" s="58">
        <f t="shared" si="40"/>
        <v>19</v>
      </c>
      <c r="Z114" s="58">
        <f t="shared" si="41"/>
        <v>0</v>
      </c>
      <c r="AA114" s="58">
        <f t="shared" si="42"/>
        <v>29</v>
      </c>
      <c r="AB114" s="58">
        <f t="shared" si="51"/>
        <v>11</v>
      </c>
      <c r="AC114" s="59">
        <v>47080</v>
      </c>
      <c r="AD114" s="63">
        <f t="shared" si="52"/>
        <v>24470</v>
      </c>
      <c r="AE114" s="63">
        <f t="shared" si="43"/>
        <v>35781</v>
      </c>
      <c r="AF114" s="63">
        <f t="shared" si="44"/>
        <v>1884</v>
      </c>
      <c r="AG114" s="59">
        <v>72850</v>
      </c>
      <c r="AH114" s="59">
        <v>25770</v>
      </c>
      <c r="AI114" s="59">
        <v>0</v>
      </c>
      <c r="AJ114" s="59">
        <f t="shared" si="58"/>
        <v>9</v>
      </c>
      <c r="AL114" s="55" t="s">
        <v>9</v>
      </c>
      <c r="AM114" s="55" t="s">
        <v>387</v>
      </c>
      <c r="AN114" s="58">
        <f t="shared" si="53"/>
        <v>10</v>
      </c>
      <c r="AO114" s="58">
        <f t="shared" si="54"/>
        <v>0</v>
      </c>
      <c r="AP114" s="58">
        <f t="shared" si="45"/>
        <v>19</v>
      </c>
      <c r="AQ114" s="58">
        <f t="shared" si="46"/>
        <v>6</v>
      </c>
      <c r="AR114" s="58">
        <f t="shared" si="47"/>
        <v>29</v>
      </c>
      <c r="AS114" s="58">
        <f t="shared" si="55"/>
        <v>10</v>
      </c>
      <c r="AT114" s="59">
        <v>47080</v>
      </c>
      <c r="AU114" s="63">
        <f t="shared" si="56"/>
        <v>24470</v>
      </c>
      <c r="AV114" s="63">
        <f t="shared" si="57"/>
        <v>37664</v>
      </c>
      <c r="AW114" s="63">
        <f t="shared" si="48"/>
        <v>2354</v>
      </c>
      <c r="AX114" s="59">
        <v>72850</v>
      </c>
      <c r="AY114" s="59">
        <v>25770</v>
      </c>
      <c r="AZ114" s="59">
        <v>0</v>
      </c>
      <c r="BA114" s="59">
        <f t="shared" si="59"/>
        <v>9</v>
      </c>
      <c r="BE114" s="84"/>
      <c r="BR114" s="87"/>
    </row>
    <row r="115" spans="12:70">
      <c r="L115" s="54">
        <v>30</v>
      </c>
      <c r="M115" s="54">
        <v>8</v>
      </c>
      <c r="N115" s="54" t="str">
        <f t="shared" si="60"/>
        <v>308</v>
      </c>
      <c r="O115" s="67">
        <v>0.60499999999999998</v>
      </c>
      <c r="P115" s="67"/>
      <c r="Q115" s="67"/>
      <c r="R115" s="67"/>
      <c r="U115" s="55" t="s">
        <v>169</v>
      </c>
      <c r="V115" s="55" t="s">
        <v>388</v>
      </c>
      <c r="W115" s="58">
        <f t="shared" si="49"/>
        <v>10</v>
      </c>
      <c r="X115" s="58">
        <f t="shared" si="50"/>
        <v>6</v>
      </c>
      <c r="Y115" s="58">
        <f t="shared" si="40"/>
        <v>19</v>
      </c>
      <c r="Z115" s="58">
        <f t="shared" si="41"/>
        <v>0</v>
      </c>
      <c r="AA115" s="58">
        <f t="shared" si="42"/>
        <v>29</v>
      </c>
      <c r="AB115" s="58">
        <f t="shared" si="51"/>
        <v>11</v>
      </c>
      <c r="AC115" s="59">
        <v>39090</v>
      </c>
      <c r="AD115" s="63">
        <f t="shared" si="52"/>
        <v>20475</v>
      </c>
      <c r="AE115" s="63">
        <f t="shared" si="43"/>
        <v>29709</v>
      </c>
      <c r="AF115" s="63">
        <f t="shared" si="44"/>
        <v>1564</v>
      </c>
      <c r="AG115" s="59">
        <v>69050</v>
      </c>
      <c r="AH115" s="59">
        <v>29960</v>
      </c>
      <c r="AI115" s="59">
        <v>0</v>
      </c>
      <c r="AJ115" s="59">
        <f t="shared" si="58"/>
        <v>10</v>
      </c>
      <c r="AL115" s="55" t="s">
        <v>169</v>
      </c>
      <c r="AM115" s="55" t="s">
        <v>388</v>
      </c>
      <c r="AN115" s="58">
        <f t="shared" si="53"/>
        <v>10</v>
      </c>
      <c r="AO115" s="58">
        <f t="shared" si="54"/>
        <v>0</v>
      </c>
      <c r="AP115" s="58">
        <f t="shared" si="45"/>
        <v>19</v>
      </c>
      <c r="AQ115" s="58">
        <f t="shared" si="46"/>
        <v>6</v>
      </c>
      <c r="AR115" s="58">
        <f t="shared" si="47"/>
        <v>29</v>
      </c>
      <c r="AS115" s="58">
        <f t="shared" si="55"/>
        <v>10</v>
      </c>
      <c r="AT115" s="59">
        <v>39090</v>
      </c>
      <c r="AU115" s="63">
        <f t="shared" si="56"/>
        <v>20475</v>
      </c>
      <c r="AV115" s="63">
        <f t="shared" si="57"/>
        <v>31272</v>
      </c>
      <c r="AW115" s="63">
        <f t="shared" si="48"/>
        <v>1955</v>
      </c>
      <c r="AX115" s="59">
        <v>69050</v>
      </c>
      <c r="AY115" s="59">
        <v>29960</v>
      </c>
      <c r="AZ115" s="59">
        <v>0</v>
      </c>
      <c r="BA115" s="59">
        <f t="shared" si="59"/>
        <v>10</v>
      </c>
      <c r="BE115" s="84"/>
      <c r="BR115" s="87"/>
    </row>
    <row r="116" spans="12:70">
      <c r="L116" s="54">
        <v>30</v>
      </c>
      <c r="M116" s="54">
        <v>9</v>
      </c>
      <c r="N116" s="54" t="str">
        <f t="shared" si="60"/>
        <v>309</v>
      </c>
      <c r="O116" s="67">
        <v>0.59499999999999997</v>
      </c>
      <c r="P116" s="67"/>
      <c r="Q116" s="67"/>
      <c r="R116" s="67"/>
      <c r="U116" s="55" t="s">
        <v>170</v>
      </c>
      <c r="V116" s="55" t="s">
        <v>389</v>
      </c>
      <c r="W116" s="58">
        <f t="shared" si="49"/>
        <v>10</v>
      </c>
      <c r="X116" s="58">
        <f t="shared" si="50"/>
        <v>6</v>
      </c>
      <c r="Y116" s="58">
        <f t="shared" si="40"/>
        <v>19</v>
      </c>
      <c r="Z116" s="58">
        <f t="shared" si="41"/>
        <v>0</v>
      </c>
      <c r="AA116" s="58">
        <f t="shared" si="42"/>
        <v>29</v>
      </c>
      <c r="AB116" s="58">
        <f t="shared" si="51"/>
        <v>11</v>
      </c>
      <c r="AC116" s="59">
        <v>40420</v>
      </c>
      <c r="AD116" s="63">
        <f t="shared" si="52"/>
        <v>21140</v>
      </c>
      <c r="AE116" s="63">
        <f t="shared" si="43"/>
        <v>30720</v>
      </c>
      <c r="AF116" s="63">
        <f t="shared" si="44"/>
        <v>1617</v>
      </c>
      <c r="AG116" s="59">
        <v>70380</v>
      </c>
      <c r="AH116" s="59">
        <v>29960</v>
      </c>
      <c r="AI116" s="59">
        <v>0</v>
      </c>
      <c r="AJ116" s="59">
        <f t="shared" si="58"/>
        <v>10</v>
      </c>
      <c r="AL116" s="55" t="s">
        <v>170</v>
      </c>
      <c r="AM116" s="55" t="s">
        <v>389</v>
      </c>
      <c r="AN116" s="58">
        <f t="shared" si="53"/>
        <v>10</v>
      </c>
      <c r="AO116" s="58">
        <f t="shared" si="54"/>
        <v>0</v>
      </c>
      <c r="AP116" s="58">
        <f t="shared" si="45"/>
        <v>19</v>
      </c>
      <c r="AQ116" s="58">
        <f t="shared" si="46"/>
        <v>6</v>
      </c>
      <c r="AR116" s="58">
        <f t="shared" si="47"/>
        <v>29</v>
      </c>
      <c r="AS116" s="58">
        <f t="shared" si="55"/>
        <v>10</v>
      </c>
      <c r="AT116" s="59">
        <v>40420</v>
      </c>
      <c r="AU116" s="63">
        <f t="shared" si="56"/>
        <v>21140</v>
      </c>
      <c r="AV116" s="63">
        <f t="shared" si="57"/>
        <v>32336</v>
      </c>
      <c r="AW116" s="63">
        <f t="shared" si="48"/>
        <v>2021</v>
      </c>
      <c r="AX116" s="59">
        <v>70380</v>
      </c>
      <c r="AY116" s="59">
        <v>29960</v>
      </c>
      <c r="AZ116" s="59">
        <v>0</v>
      </c>
      <c r="BA116" s="59">
        <f t="shared" si="59"/>
        <v>10</v>
      </c>
      <c r="BE116" s="84"/>
      <c r="BR116" s="87"/>
    </row>
    <row r="117" spans="12:70">
      <c r="L117" s="54">
        <v>30</v>
      </c>
      <c r="M117" s="54">
        <v>10</v>
      </c>
      <c r="N117" s="54" t="str">
        <f t="shared" si="60"/>
        <v>3010</v>
      </c>
      <c r="O117" s="67">
        <v>0.58499999999999996</v>
      </c>
      <c r="P117" s="67"/>
      <c r="Q117" s="67"/>
      <c r="R117" s="67"/>
      <c r="U117" s="55" t="s">
        <v>22</v>
      </c>
      <c r="V117" s="55" t="s">
        <v>390</v>
      </c>
      <c r="W117" s="58">
        <f t="shared" si="49"/>
        <v>10</v>
      </c>
      <c r="X117" s="58">
        <f t="shared" si="50"/>
        <v>6</v>
      </c>
      <c r="Y117" s="58">
        <f t="shared" si="40"/>
        <v>19</v>
      </c>
      <c r="Z117" s="58">
        <f t="shared" si="41"/>
        <v>0</v>
      </c>
      <c r="AA117" s="58">
        <f t="shared" si="42"/>
        <v>29</v>
      </c>
      <c r="AB117" s="58">
        <f t="shared" si="51"/>
        <v>11</v>
      </c>
      <c r="AC117" s="59">
        <v>41755</v>
      </c>
      <c r="AD117" s="63">
        <f t="shared" si="52"/>
        <v>21808</v>
      </c>
      <c r="AE117" s="63">
        <f t="shared" si="43"/>
        <v>31734</v>
      </c>
      <c r="AF117" s="63">
        <f t="shared" si="44"/>
        <v>1671</v>
      </c>
      <c r="AG117" s="59">
        <v>71715</v>
      </c>
      <c r="AH117" s="59">
        <v>29960</v>
      </c>
      <c r="AI117" s="59">
        <v>0</v>
      </c>
      <c r="AJ117" s="59">
        <f t="shared" si="58"/>
        <v>10</v>
      </c>
      <c r="AL117" s="55" t="s">
        <v>22</v>
      </c>
      <c r="AM117" s="55" t="s">
        <v>390</v>
      </c>
      <c r="AN117" s="58">
        <f t="shared" si="53"/>
        <v>10</v>
      </c>
      <c r="AO117" s="58">
        <f t="shared" si="54"/>
        <v>0</v>
      </c>
      <c r="AP117" s="58">
        <f t="shared" si="45"/>
        <v>19</v>
      </c>
      <c r="AQ117" s="58">
        <f t="shared" si="46"/>
        <v>6</v>
      </c>
      <c r="AR117" s="58">
        <f t="shared" si="47"/>
        <v>29</v>
      </c>
      <c r="AS117" s="58">
        <f t="shared" si="55"/>
        <v>10</v>
      </c>
      <c r="AT117" s="59">
        <v>41755</v>
      </c>
      <c r="AU117" s="63">
        <f t="shared" si="56"/>
        <v>21808</v>
      </c>
      <c r="AV117" s="63">
        <f t="shared" si="57"/>
        <v>33404</v>
      </c>
      <c r="AW117" s="63">
        <f t="shared" si="48"/>
        <v>2088</v>
      </c>
      <c r="AX117" s="59">
        <v>71715</v>
      </c>
      <c r="AY117" s="59">
        <v>29960</v>
      </c>
      <c r="AZ117" s="59">
        <v>0</v>
      </c>
      <c r="BA117" s="59">
        <f t="shared" si="59"/>
        <v>10</v>
      </c>
      <c r="BE117" s="84"/>
      <c r="BR117" s="87"/>
    </row>
    <row r="118" spans="12:70">
      <c r="L118" s="54">
        <v>30</v>
      </c>
      <c r="M118" s="54">
        <v>11</v>
      </c>
      <c r="N118" s="54" t="str">
        <f t="shared" si="60"/>
        <v>3011</v>
      </c>
      <c r="O118" s="67">
        <v>0.57499999999999996</v>
      </c>
      <c r="P118" s="67"/>
      <c r="Q118" s="67"/>
      <c r="R118" s="67"/>
      <c r="U118" s="55" t="s">
        <v>23</v>
      </c>
      <c r="V118" s="55" t="s">
        <v>391</v>
      </c>
      <c r="W118" s="58">
        <f t="shared" si="49"/>
        <v>10</v>
      </c>
      <c r="X118" s="58">
        <f t="shared" si="50"/>
        <v>6</v>
      </c>
      <c r="Y118" s="58">
        <f t="shared" si="40"/>
        <v>19</v>
      </c>
      <c r="Z118" s="58">
        <f t="shared" si="41"/>
        <v>0</v>
      </c>
      <c r="AA118" s="58">
        <f t="shared" si="42"/>
        <v>29</v>
      </c>
      <c r="AB118" s="58">
        <f t="shared" si="51"/>
        <v>11</v>
      </c>
      <c r="AC118" s="59">
        <v>43085</v>
      </c>
      <c r="AD118" s="63">
        <f t="shared" si="52"/>
        <v>22473</v>
      </c>
      <c r="AE118" s="63">
        <f t="shared" si="43"/>
        <v>32745</v>
      </c>
      <c r="AF118" s="63">
        <f t="shared" si="44"/>
        <v>1724</v>
      </c>
      <c r="AG118" s="59">
        <v>73045</v>
      </c>
      <c r="AH118" s="59">
        <v>29960</v>
      </c>
      <c r="AI118" s="59">
        <v>0</v>
      </c>
      <c r="AJ118" s="59">
        <f t="shared" si="58"/>
        <v>10</v>
      </c>
      <c r="AL118" s="55" t="s">
        <v>23</v>
      </c>
      <c r="AM118" s="55" t="s">
        <v>391</v>
      </c>
      <c r="AN118" s="58">
        <f t="shared" si="53"/>
        <v>10</v>
      </c>
      <c r="AO118" s="58">
        <f t="shared" si="54"/>
        <v>0</v>
      </c>
      <c r="AP118" s="58">
        <f t="shared" si="45"/>
        <v>19</v>
      </c>
      <c r="AQ118" s="58">
        <f t="shared" si="46"/>
        <v>6</v>
      </c>
      <c r="AR118" s="58">
        <f t="shared" si="47"/>
        <v>29</v>
      </c>
      <c r="AS118" s="58">
        <f t="shared" si="55"/>
        <v>10</v>
      </c>
      <c r="AT118" s="59">
        <v>43085</v>
      </c>
      <c r="AU118" s="63">
        <f t="shared" si="56"/>
        <v>22473</v>
      </c>
      <c r="AV118" s="63">
        <f t="shared" si="57"/>
        <v>34468</v>
      </c>
      <c r="AW118" s="63">
        <f t="shared" si="48"/>
        <v>2155</v>
      </c>
      <c r="AX118" s="59">
        <v>73045</v>
      </c>
      <c r="AY118" s="59">
        <v>29960</v>
      </c>
      <c r="AZ118" s="59">
        <v>0</v>
      </c>
      <c r="BA118" s="59">
        <f t="shared" si="59"/>
        <v>10</v>
      </c>
      <c r="BE118" s="84"/>
      <c r="BR118" s="87"/>
    </row>
    <row r="119" spans="12:70">
      <c r="L119" s="54">
        <v>30</v>
      </c>
      <c r="M119" s="54">
        <v>12</v>
      </c>
      <c r="N119" s="54" t="str">
        <f t="shared" si="60"/>
        <v>3012</v>
      </c>
      <c r="O119" s="67">
        <v>0.56499999999999995</v>
      </c>
      <c r="P119" s="67"/>
      <c r="Q119" s="67"/>
      <c r="R119" s="67"/>
      <c r="U119" s="55" t="s">
        <v>24</v>
      </c>
      <c r="V119" s="55" t="s">
        <v>392</v>
      </c>
      <c r="W119" s="58">
        <f t="shared" si="49"/>
        <v>10</v>
      </c>
      <c r="X119" s="58">
        <f t="shared" si="50"/>
        <v>6</v>
      </c>
      <c r="Y119" s="58">
        <f t="shared" si="40"/>
        <v>19</v>
      </c>
      <c r="Z119" s="58">
        <f t="shared" si="41"/>
        <v>0</v>
      </c>
      <c r="AA119" s="58">
        <f t="shared" si="42"/>
        <v>29</v>
      </c>
      <c r="AB119" s="58">
        <f t="shared" si="51"/>
        <v>11</v>
      </c>
      <c r="AC119" s="59">
        <v>44420</v>
      </c>
      <c r="AD119" s="63">
        <f t="shared" si="52"/>
        <v>23140</v>
      </c>
      <c r="AE119" s="63">
        <f t="shared" si="43"/>
        <v>33760</v>
      </c>
      <c r="AF119" s="63">
        <f t="shared" si="44"/>
        <v>1777</v>
      </c>
      <c r="AG119" s="59">
        <v>74380</v>
      </c>
      <c r="AH119" s="59">
        <v>29960</v>
      </c>
      <c r="AI119" s="59">
        <v>0</v>
      </c>
      <c r="AJ119" s="59">
        <f t="shared" si="58"/>
        <v>10</v>
      </c>
      <c r="AL119" s="55" t="s">
        <v>24</v>
      </c>
      <c r="AM119" s="55" t="s">
        <v>392</v>
      </c>
      <c r="AN119" s="58">
        <f t="shared" si="53"/>
        <v>10</v>
      </c>
      <c r="AO119" s="58">
        <f t="shared" si="54"/>
        <v>0</v>
      </c>
      <c r="AP119" s="58">
        <f t="shared" si="45"/>
        <v>19</v>
      </c>
      <c r="AQ119" s="58">
        <f t="shared" si="46"/>
        <v>6</v>
      </c>
      <c r="AR119" s="58">
        <f t="shared" si="47"/>
        <v>29</v>
      </c>
      <c r="AS119" s="58">
        <f t="shared" si="55"/>
        <v>10</v>
      </c>
      <c r="AT119" s="59">
        <v>44420</v>
      </c>
      <c r="AU119" s="63">
        <f t="shared" si="56"/>
        <v>23140</v>
      </c>
      <c r="AV119" s="63">
        <f t="shared" si="57"/>
        <v>35536</v>
      </c>
      <c r="AW119" s="63">
        <f t="shared" si="48"/>
        <v>2221</v>
      </c>
      <c r="AX119" s="59">
        <v>74380</v>
      </c>
      <c r="AY119" s="59">
        <v>29960</v>
      </c>
      <c r="AZ119" s="59">
        <v>0</v>
      </c>
      <c r="BA119" s="59">
        <f t="shared" si="59"/>
        <v>10</v>
      </c>
      <c r="BE119" s="84"/>
      <c r="BR119" s="87"/>
    </row>
    <row r="120" spans="12:70">
      <c r="L120" s="54">
        <v>30</v>
      </c>
      <c r="M120" s="54">
        <v>13</v>
      </c>
      <c r="N120" s="54" t="str">
        <f t="shared" si="60"/>
        <v>3013</v>
      </c>
      <c r="O120" s="67">
        <v>0.55500000000000005</v>
      </c>
      <c r="P120" s="67"/>
      <c r="Q120" s="67"/>
      <c r="R120" s="67"/>
      <c r="U120" s="55" t="s">
        <v>171</v>
      </c>
      <c r="V120" s="55" t="s">
        <v>393</v>
      </c>
      <c r="W120" s="58">
        <f t="shared" si="49"/>
        <v>10</v>
      </c>
      <c r="X120" s="58">
        <f t="shared" si="50"/>
        <v>6</v>
      </c>
      <c r="Y120" s="58">
        <f t="shared" si="40"/>
        <v>19</v>
      </c>
      <c r="Z120" s="58">
        <f t="shared" si="41"/>
        <v>0</v>
      </c>
      <c r="AA120" s="58">
        <f t="shared" si="42"/>
        <v>29</v>
      </c>
      <c r="AB120" s="58">
        <f t="shared" si="51"/>
        <v>11</v>
      </c>
      <c r="AC120" s="59">
        <v>45750</v>
      </c>
      <c r="AD120" s="63">
        <f t="shared" si="52"/>
        <v>23805</v>
      </c>
      <c r="AE120" s="63">
        <f t="shared" si="43"/>
        <v>34770</v>
      </c>
      <c r="AF120" s="63">
        <f t="shared" si="44"/>
        <v>1830</v>
      </c>
      <c r="AG120" s="59">
        <v>75710</v>
      </c>
      <c r="AH120" s="59">
        <v>29960</v>
      </c>
      <c r="AI120" s="59">
        <v>0</v>
      </c>
      <c r="AJ120" s="59">
        <f t="shared" si="58"/>
        <v>10</v>
      </c>
      <c r="AL120" s="55" t="s">
        <v>171</v>
      </c>
      <c r="AM120" s="55" t="s">
        <v>393</v>
      </c>
      <c r="AN120" s="58">
        <f t="shared" si="53"/>
        <v>10</v>
      </c>
      <c r="AO120" s="58">
        <f t="shared" si="54"/>
        <v>0</v>
      </c>
      <c r="AP120" s="58">
        <f t="shared" si="45"/>
        <v>19</v>
      </c>
      <c r="AQ120" s="58">
        <f t="shared" si="46"/>
        <v>6</v>
      </c>
      <c r="AR120" s="58">
        <f t="shared" si="47"/>
        <v>29</v>
      </c>
      <c r="AS120" s="58">
        <f t="shared" si="55"/>
        <v>10</v>
      </c>
      <c r="AT120" s="59">
        <v>45750</v>
      </c>
      <c r="AU120" s="63">
        <f t="shared" si="56"/>
        <v>23805</v>
      </c>
      <c r="AV120" s="63">
        <f t="shared" si="57"/>
        <v>36600</v>
      </c>
      <c r="AW120" s="63">
        <f t="shared" si="48"/>
        <v>2288</v>
      </c>
      <c r="AX120" s="59">
        <v>75710</v>
      </c>
      <c r="AY120" s="59">
        <v>29960</v>
      </c>
      <c r="AZ120" s="59">
        <v>0</v>
      </c>
      <c r="BA120" s="59">
        <f t="shared" si="59"/>
        <v>10</v>
      </c>
      <c r="BE120" s="84"/>
      <c r="BR120" s="87"/>
    </row>
    <row r="121" spans="12:70">
      <c r="L121" s="54">
        <v>30</v>
      </c>
      <c r="M121" s="54">
        <v>14</v>
      </c>
      <c r="N121" s="54" t="str">
        <f t="shared" si="60"/>
        <v>3014</v>
      </c>
      <c r="O121" s="67">
        <v>0.54500000000000004</v>
      </c>
      <c r="P121" s="67"/>
      <c r="Q121" s="67"/>
      <c r="R121" s="67"/>
      <c r="U121" s="55" t="s">
        <v>172</v>
      </c>
      <c r="V121" s="55" t="s">
        <v>394</v>
      </c>
      <c r="W121" s="58">
        <f t="shared" si="49"/>
        <v>10</v>
      </c>
      <c r="X121" s="58">
        <f t="shared" si="50"/>
        <v>6</v>
      </c>
      <c r="Y121" s="58">
        <f t="shared" si="40"/>
        <v>19</v>
      </c>
      <c r="Z121" s="58">
        <f t="shared" si="41"/>
        <v>0</v>
      </c>
      <c r="AA121" s="58">
        <f t="shared" si="42"/>
        <v>29</v>
      </c>
      <c r="AB121" s="58">
        <f t="shared" si="51"/>
        <v>11</v>
      </c>
      <c r="AC121" s="59">
        <v>47080</v>
      </c>
      <c r="AD121" s="63">
        <f t="shared" si="52"/>
        <v>24470</v>
      </c>
      <c r="AE121" s="63">
        <f t="shared" si="43"/>
        <v>35781</v>
      </c>
      <c r="AF121" s="63">
        <f t="shared" si="44"/>
        <v>1884</v>
      </c>
      <c r="AG121" s="59">
        <v>77040</v>
      </c>
      <c r="AH121" s="59">
        <v>29960</v>
      </c>
      <c r="AI121" s="59">
        <v>0</v>
      </c>
      <c r="AJ121" s="59">
        <f t="shared" si="58"/>
        <v>10</v>
      </c>
      <c r="AL121" s="55" t="s">
        <v>172</v>
      </c>
      <c r="AM121" s="55" t="s">
        <v>394</v>
      </c>
      <c r="AN121" s="58">
        <f t="shared" si="53"/>
        <v>10</v>
      </c>
      <c r="AO121" s="58">
        <f t="shared" si="54"/>
        <v>0</v>
      </c>
      <c r="AP121" s="58">
        <f t="shared" si="45"/>
        <v>19</v>
      </c>
      <c r="AQ121" s="58">
        <f t="shared" si="46"/>
        <v>6</v>
      </c>
      <c r="AR121" s="58">
        <f t="shared" si="47"/>
        <v>29</v>
      </c>
      <c r="AS121" s="58">
        <f t="shared" si="55"/>
        <v>10</v>
      </c>
      <c r="AT121" s="59">
        <v>47080</v>
      </c>
      <c r="AU121" s="63">
        <f t="shared" si="56"/>
        <v>24470</v>
      </c>
      <c r="AV121" s="63">
        <f t="shared" si="57"/>
        <v>37664</v>
      </c>
      <c r="AW121" s="63">
        <f t="shared" si="48"/>
        <v>2354</v>
      </c>
      <c r="AX121" s="59">
        <v>77040</v>
      </c>
      <c r="AY121" s="59">
        <v>29960</v>
      </c>
      <c r="AZ121" s="59">
        <v>0</v>
      </c>
      <c r="BA121" s="59">
        <f t="shared" si="59"/>
        <v>10</v>
      </c>
      <c r="BE121" s="84"/>
      <c r="BR121" s="87"/>
    </row>
    <row r="122" spans="12:70">
      <c r="L122" s="54">
        <v>30</v>
      </c>
      <c r="M122" s="54">
        <v>15</v>
      </c>
      <c r="N122" s="54" t="str">
        <f t="shared" si="60"/>
        <v>3015</v>
      </c>
      <c r="O122" s="67">
        <v>0.53500000000000003</v>
      </c>
      <c r="P122" s="67"/>
      <c r="Q122" s="67"/>
      <c r="R122" s="67"/>
      <c r="U122" s="55" t="s">
        <v>25</v>
      </c>
      <c r="V122" s="55" t="s">
        <v>395</v>
      </c>
      <c r="W122" s="58">
        <f t="shared" si="49"/>
        <v>10</v>
      </c>
      <c r="X122" s="58">
        <f t="shared" si="50"/>
        <v>6</v>
      </c>
      <c r="Y122" s="58">
        <f t="shared" si="40"/>
        <v>19</v>
      </c>
      <c r="Z122" s="58">
        <f t="shared" si="41"/>
        <v>0</v>
      </c>
      <c r="AA122" s="58">
        <f t="shared" si="42"/>
        <v>29</v>
      </c>
      <c r="AB122" s="58">
        <f t="shared" si="51"/>
        <v>11</v>
      </c>
      <c r="AC122" s="59">
        <v>48415</v>
      </c>
      <c r="AD122" s="63">
        <f t="shared" si="52"/>
        <v>25138</v>
      </c>
      <c r="AE122" s="63">
        <f t="shared" si="43"/>
        <v>36796</v>
      </c>
      <c r="AF122" s="63">
        <f t="shared" si="44"/>
        <v>1937</v>
      </c>
      <c r="AG122" s="59">
        <v>78375</v>
      </c>
      <c r="AH122" s="59">
        <v>29960</v>
      </c>
      <c r="AI122" s="59">
        <v>0</v>
      </c>
      <c r="AJ122" s="59">
        <f t="shared" si="58"/>
        <v>10</v>
      </c>
      <c r="AL122" s="55" t="s">
        <v>25</v>
      </c>
      <c r="AM122" s="55" t="s">
        <v>395</v>
      </c>
      <c r="AN122" s="58">
        <f t="shared" si="53"/>
        <v>10</v>
      </c>
      <c r="AO122" s="58">
        <f t="shared" si="54"/>
        <v>0</v>
      </c>
      <c r="AP122" s="58">
        <f t="shared" si="45"/>
        <v>19</v>
      </c>
      <c r="AQ122" s="58">
        <f t="shared" si="46"/>
        <v>6</v>
      </c>
      <c r="AR122" s="58">
        <f t="shared" si="47"/>
        <v>29</v>
      </c>
      <c r="AS122" s="58">
        <f t="shared" si="55"/>
        <v>10</v>
      </c>
      <c r="AT122" s="59">
        <v>48415</v>
      </c>
      <c r="AU122" s="63">
        <f t="shared" si="56"/>
        <v>25138</v>
      </c>
      <c r="AV122" s="63">
        <f t="shared" si="57"/>
        <v>38732</v>
      </c>
      <c r="AW122" s="63">
        <f t="shared" si="48"/>
        <v>2421</v>
      </c>
      <c r="AX122" s="59">
        <v>78375</v>
      </c>
      <c r="AY122" s="59">
        <v>29960</v>
      </c>
      <c r="AZ122" s="59">
        <v>0</v>
      </c>
      <c r="BA122" s="59">
        <f t="shared" si="59"/>
        <v>10</v>
      </c>
      <c r="BE122" s="84"/>
      <c r="BR122" s="87"/>
    </row>
    <row r="123" spans="12:70">
      <c r="L123" s="54">
        <v>30</v>
      </c>
      <c r="M123" s="54">
        <v>16</v>
      </c>
      <c r="N123" s="54" t="str">
        <f t="shared" si="60"/>
        <v>3016</v>
      </c>
      <c r="O123" s="67">
        <v>0.52500000000000002</v>
      </c>
      <c r="P123" s="67"/>
      <c r="Q123" s="67"/>
      <c r="R123" s="67"/>
      <c r="U123" s="55" t="s">
        <v>26</v>
      </c>
      <c r="V123" s="55" t="s">
        <v>396</v>
      </c>
      <c r="W123" s="58">
        <f t="shared" si="49"/>
        <v>10</v>
      </c>
      <c r="X123" s="58">
        <f t="shared" si="50"/>
        <v>6</v>
      </c>
      <c r="Y123" s="58">
        <f t="shared" si="40"/>
        <v>19</v>
      </c>
      <c r="Z123" s="58">
        <f t="shared" si="41"/>
        <v>0</v>
      </c>
      <c r="AA123" s="58">
        <f t="shared" si="42"/>
        <v>29</v>
      </c>
      <c r="AB123" s="58">
        <f t="shared" si="51"/>
        <v>11</v>
      </c>
      <c r="AC123" s="59">
        <v>49745</v>
      </c>
      <c r="AD123" s="63">
        <f t="shared" si="52"/>
        <v>25803</v>
      </c>
      <c r="AE123" s="63">
        <f t="shared" si="43"/>
        <v>37807</v>
      </c>
      <c r="AF123" s="63">
        <f t="shared" si="44"/>
        <v>1990</v>
      </c>
      <c r="AG123" s="59">
        <v>79705</v>
      </c>
      <c r="AH123" s="59">
        <v>29960</v>
      </c>
      <c r="AI123" s="59">
        <v>0</v>
      </c>
      <c r="AJ123" s="59">
        <f t="shared" si="58"/>
        <v>10</v>
      </c>
      <c r="AL123" s="55" t="s">
        <v>26</v>
      </c>
      <c r="AM123" s="55" t="s">
        <v>396</v>
      </c>
      <c r="AN123" s="58">
        <f t="shared" si="53"/>
        <v>10</v>
      </c>
      <c r="AO123" s="58">
        <f t="shared" si="54"/>
        <v>0</v>
      </c>
      <c r="AP123" s="58">
        <f t="shared" si="45"/>
        <v>19</v>
      </c>
      <c r="AQ123" s="58">
        <f t="shared" si="46"/>
        <v>6</v>
      </c>
      <c r="AR123" s="58">
        <f t="shared" si="47"/>
        <v>29</v>
      </c>
      <c r="AS123" s="58">
        <f t="shared" si="55"/>
        <v>10</v>
      </c>
      <c r="AT123" s="59">
        <v>49745</v>
      </c>
      <c r="AU123" s="63">
        <f t="shared" si="56"/>
        <v>25803</v>
      </c>
      <c r="AV123" s="63">
        <f t="shared" si="57"/>
        <v>39796</v>
      </c>
      <c r="AW123" s="63">
        <f t="shared" si="48"/>
        <v>2488</v>
      </c>
      <c r="AX123" s="59">
        <v>79705</v>
      </c>
      <c r="AY123" s="59">
        <v>29960</v>
      </c>
      <c r="AZ123" s="59">
        <v>0</v>
      </c>
      <c r="BA123" s="59">
        <f t="shared" si="59"/>
        <v>10</v>
      </c>
      <c r="BE123" s="84"/>
      <c r="BR123" s="87"/>
    </row>
    <row r="124" spans="12:70">
      <c r="L124" s="54">
        <v>29</v>
      </c>
      <c r="M124" s="54">
        <v>1</v>
      </c>
      <c r="N124" s="54" t="str">
        <f t="shared" si="60"/>
        <v>291</v>
      </c>
      <c r="O124" s="67">
        <v>0.66</v>
      </c>
      <c r="P124" s="67"/>
      <c r="Q124" s="67"/>
      <c r="R124" s="67"/>
      <c r="U124" s="55" t="s">
        <v>173</v>
      </c>
      <c r="V124" s="55" t="s">
        <v>397</v>
      </c>
      <c r="W124" s="58">
        <f t="shared" si="49"/>
        <v>10</v>
      </c>
      <c r="X124" s="58">
        <f t="shared" si="50"/>
        <v>6</v>
      </c>
      <c r="Y124" s="58">
        <f t="shared" si="40"/>
        <v>19</v>
      </c>
      <c r="Z124" s="58">
        <f t="shared" si="41"/>
        <v>0</v>
      </c>
      <c r="AA124" s="58">
        <f t="shared" si="42"/>
        <v>29</v>
      </c>
      <c r="AB124" s="58">
        <f t="shared" si="51"/>
        <v>11</v>
      </c>
      <c r="AC124" s="59">
        <v>51745</v>
      </c>
      <c r="AD124" s="63">
        <f t="shared" si="52"/>
        <v>26803</v>
      </c>
      <c r="AE124" s="63">
        <f t="shared" si="43"/>
        <v>39327</v>
      </c>
      <c r="AF124" s="63">
        <f t="shared" si="44"/>
        <v>2070</v>
      </c>
      <c r="AG124" s="59">
        <v>81705</v>
      </c>
      <c r="AH124" s="59">
        <v>29960</v>
      </c>
      <c r="AI124" s="59">
        <v>0</v>
      </c>
      <c r="AJ124" s="59">
        <f t="shared" si="58"/>
        <v>10</v>
      </c>
      <c r="AL124" s="55" t="s">
        <v>173</v>
      </c>
      <c r="AM124" s="55" t="s">
        <v>397</v>
      </c>
      <c r="AN124" s="58">
        <f t="shared" si="53"/>
        <v>10</v>
      </c>
      <c r="AO124" s="58">
        <f t="shared" si="54"/>
        <v>0</v>
      </c>
      <c r="AP124" s="58">
        <f t="shared" si="45"/>
        <v>19</v>
      </c>
      <c r="AQ124" s="58">
        <f t="shared" si="46"/>
        <v>6</v>
      </c>
      <c r="AR124" s="58">
        <f t="shared" si="47"/>
        <v>29</v>
      </c>
      <c r="AS124" s="58">
        <f t="shared" si="55"/>
        <v>10</v>
      </c>
      <c r="AT124" s="59">
        <v>51745</v>
      </c>
      <c r="AU124" s="63">
        <f t="shared" si="56"/>
        <v>26803</v>
      </c>
      <c r="AV124" s="63">
        <f t="shared" si="57"/>
        <v>41396</v>
      </c>
      <c r="AW124" s="63">
        <f t="shared" si="48"/>
        <v>2588</v>
      </c>
      <c r="AX124" s="59">
        <v>81705</v>
      </c>
      <c r="AY124" s="59">
        <v>29960</v>
      </c>
      <c r="AZ124" s="59">
        <v>0</v>
      </c>
      <c r="BA124" s="59">
        <f t="shared" si="59"/>
        <v>10</v>
      </c>
      <c r="BE124" s="84"/>
      <c r="BR124" s="87"/>
    </row>
    <row r="125" spans="12:70">
      <c r="L125" s="54">
        <v>29</v>
      </c>
      <c r="M125" s="54">
        <v>2</v>
      </c>
      <c r="N125" s="54" t="str">
        <f t="shared" si="60"/>
        <v>292</v>
      </c>
      <c r="O125" s="67">
        <v>0.65</v>
      </c>
      <c r="P125" s="67"/>
      <c r="Q125" s="67"/>
      <c r="R125" s="67"/>
      <c r="U125" s="55" t="s">
        <v>174</v>
      </c>
      <c r="V125" s="55" t="s">
        <v>398</v>
      </c>
      <c r="W125" s="58">
        <f t="shared" si="49"/>
        <v>10</v>
      </c>
      <c r="X125" s="58">
        <f t="shared" si="50"/>
        <v>6</v>
      </c>
      <c r="Y125" s="58">
        <f t="shared" si="40"/>
        <v>19</v>
      </c>
      <c r="Z125" s="58">
        <f t="shared" si="41"/>
        <v>0</v>
      </c>
      <c r="AA125" s="58">
        <f t="shared" si="42"/>
        <v>29</v>
      </c>
      <c r="AB125" s="58">
        <f t="shared" si="51"/>
        <v>11</v>
      </c>
      <c r="AC125" s="59">
        <v>40420</v>
      </c>
      <c r="AD125" s="63">
        <f t="shared" si="52"/>
        <v>21140</v>
      </c>
      <c r="AE125" s="63">
        <f t="shared" si="43"/>
        <v>30720</v>
      </c>
      <c r="AF125" s="63">
        <f t="shared" si="44"/>
        <v>1617</v>
      </c>
      <c r="AG125" s="59">
        <v>73070</v>
      </c>
      <c r="AH125" s="59">
        <v>32650</v>
      </c>
      <c r="AI125" s="59">
        <v>0</v>
      </c>
      <c r="AJ125" s="59">
        <f t="shared" si="58"/>
        <v>11</v>
      </c>
      <c r="AL125" s="55" t="s">
        <v>174</v>
      </c>
      <c r="AM125" s="55" t="s">
        <v>398</v>
      </c>
      <c r="AN125" s="58">
        <f t="shared" si="53"/>
        <v>10</v>
      </c>
      <c r="AO125" s="58">
        <f t="shared" si="54"/>
        <v>0</v>
      </c>
      <c r="AP125" s="58">
        <f t="shared" si="45"/>
        <v>19</v>
      </c>
      <c r="AQ125" s="58">
        <f t="shared" si="46"/>
        <v>6</v>
      </c>
      <c r="AR125" s="58">
        <f t="shared" si="47"/>
        <v>29</v>
      </c>
      <c r="AS125" s="58">
        <f t="shared" si="55"/>
        <v>10</v>
      </c>
      <c r="AT125" s="59">
        <v>40420</v>
      </c>
      <c r="AU125" s="63">
        <f t="shared" si="56"/>
        <v>21140</v>
      </c>
      <c r="AV125" s="63">
        <f t="shared" si="57"/>
        <v>32336</v>
      </c>
      <c r="AW125" s="63">
        <f t="shared" si="48"/>
        <v>2021</v>
      </c>
      <c r="AX125" s="59">
        <v>73070</v>
      </c>
      <c r="AY125" s="59">
        <v>32650</v>
      </c>
      <c r="AZ125" s="59">
        <v>0</v>
      </c>
      <c r="BA125" s="59">
        <f t="shared" si="59"/>
        <v>11</v>
      </c>
      <c r="BE125" s="84"/>
      <c r="BR125" s="87"/>
    </row>
    <row r="126" spans="12:70">
      <c r="L126" s="54">
        <v>29</v>
      </c>
      <c r="M126" s="54">
        <v>3</v>
      </c>
      <c r="N126" s="54" t="str">
        <f t="shared" si="60"/>
        <v>293</v>
      </c>
      <c r="O126" s="67">
        <v>0.64</v>
      </c>
      <c r="P126" s="67"/>
      <c r="Q126" s="67"/>
      <c r="R126" s="67"/>
      <c r="U126" s="55" t="s">
        <v>175</v>
      </c>
      <c r="V126" s="55" t="s">
        <v>277</v>
      </c>
      <c r="W126" s="58">
        <f t="shared" si="49"/>
        <v>10</v>
      </c>
      <c r="X126" s="58">
        <f t="shared" si="50"/>
        <v>6</v>
      </c>
      <c r="Y126" s="58">
        <f t="shared" si="40"/>
        <v>19</v>
      </c>
      <c r="Z126" s="58">
        <f t="shared" si="41"/>
        <v>0</v>
      </c>
      <c r="AA126" s="58">
        <f t="shared" si="42"/>
        <v>29</v>
      </c>
      <c r="AB126" s="58">
        <f t="shared" si="51"/>
        <v>11</v>
      </c>
      <c r="AC126" s="59">
        <v>41755</v>
      </c>
      <c r="AD126" s="63">
        <f t="shared" si="52"/>
        <v>21808</v>
      </c>
      <c r="AE126" s="63">
        <f t="shared" si="43"/>
        <v>31734</v>
      </c>
      <c r="AF126" s="63">
        <f t="shared" si="44"/>
        <v>1671</v>
      </c>
      <c r="AG126" s="59">
        <v>74405</v>
      </c>
      <c r="AH126" s="59">
        <v>32650</v>
      </c>
      <c r="AI126" s="59">
        <v>0</v>
      </c>
      <c r="AJ126" s="59">
        <f t="shared" si="58"/>
        <v>11</v>
      </c>
      <c r="AL126" s="55" t="s">
        <v>175</v>
      </c>
      <c r="AM126" s="55" t="s">
        <v>277</v>
      </c>
      <c r="AN126" s="58">
        <f t="shared" si="53"/>
        <v>10</v>
      </c>
      <c r="AO126" s="58">
        <f t="shared" si="54"/>
        <v>0</v>
      </c>
      <c r="AP126" s="58">
        <f t="shared" si="45"/>
        <v>19</v>
      </c>
      <c r="AQ126" s="58">
        <f t="shared" si="46"/>
        <v>6</v>
      </c>
      <c r="AR126" s="58">
        <f t="shared" si="47"/>
        <v>29</v>
      </c>
      <c r="AS126" s="58">
        <f t="shared" si="55"/>
        <v>10</v>
      </c>
      <c r="AT126" s="59">
        <v>41755</v>
      </c>
      <c r="AU126" s="63">
        <f t="shared" si="56"/>
        <v>21808</v>
      </c>
      <c r="AV126" s="63">
        <f t="shared" si="57"/>
        <v>33404</v>
      </c>
      <c r="AW126" s="63">
        <f t="shared" si="48"/>
        <v>2088</v>
      </c>
      <c r="AX126" s="59">
        <v>74405</v>
      </c>
      <c r="AY126" s="59">
        <v>32650</v>
      </c>
      <c r="AZ126" s="59">
        <v>0</v>
      </c>
      <c r="BA126" s="59">
        <f t="shared" si="59"/>
        <v>11</v>
      </c>
      <c r="BE126" s="84"/>
      <c r="BR126" s="87"/>
    </row>
    <row r="127" spans="12:70">
      <c r="L127" s="54">
        <v>29</v>
      </c>
      <c r="M127" s="54">
        <v>4</v>
      </c>
      <c r="N127" s="54" t="str">
        <f t="shared" si="60"/>
        <v>294</v>
      </c>
      <c r="O127" s="67">
        <v>0.63</v>
      </c>
      <c r="P127" s="67"/>
      <c r="Q127" s="67"/>
      <c r="R127" s="67"/>
      <c r="U127" s="55" t="s">
        <v>37</v>
      </c>
      <c r="V127" s="55" t="s">
        <v>399</v>
      </c>
      <c r="W127" s="58">
        <f t="shared" si="49"/>
        <v>10</v>
      </c>
      <c r="X127" s="58">
        <f t="shared" si="50"/>
        <v>6</v>
      </c>
      <c r="Y127" s="58">
        <f t="shared" si="40"/>
        <v>19</v>
      </c>
      <c r="Z127" s="58">
        <f t="shared" si="41"/>
        <v>0</v>
      </c>
      <c r="AA127" s="58">
        <f t="shared" si="42"/>
        <v>29</v>
      </c>
      <c r="AB127" s="58">
        <f t="shared" si="51"/>
        <v>11</v>
      </c>
      <c r="AC127" s="59">
        <v>43085</v>
      </c>
      <c r="AD127" s="63">
        <f t="shared" si="52"/>
        <v>22473</v>
      </c>
      <c r="AE127" s="63">
        <f t="shared" si="43"/>
        <v>32745</v>
      </c>
      <c r="AF127" s="63">
        <f t="shared" si="44"/>
        <v>1724</v>
      </c>
      <c r="AG127" s="59">
        <v>75735</v>
      </c>
      <c r="AH127" s="59">
        <v>32650</v>
      </c>
      <c r="AI127" s="59">
        <v>0</v>
      </c>
      <c r="AJ127" s="59">
        <f t="shared" si="58"/>
        <v>11</v>
      </c>
      <c r="AL127" s="55" t="s">
        <v>37</v>
      </c>
      <c r="AM127" s="55" t="s">
        <v>399</v>
      </c>
      <c r="AN127" s="58">
        <f t="shared" si="53"/>
        <v>10</v>
      </c>
      <c r="AO127" s="58">
        <f t="shared" si="54"/>
        <v>0</v>
      </c>
      <c r="AP127" s="58">
        <f t="shared" si="45"/>
        <v>19</v>
      </c>
      <c r="AQ127" s="58">
        <f t="shared" si="46"/>
        <v>6</v>
      </c>
      <c r="AR127" s="58">
        <f t="shared" si="47"/>
        <v>29</v>
      </c>
      <c r="AS127" s="58">
        <f t="shared" si="55"/>
        <v>10</v>
      </c>
      <c r="AT127" s="59">
        <v>43085</v>
      </c>
      <c r="AU127" s="63">
        <f t="shared" si="56"/>
        <v>22473</v>
      </c>
      <c r="AV127" s="63">
        <f t="shared" si="57"/>
        <v>34468</v>
      </c>
      <c r="AW127" s="63">
        <f t="shared" si="48"/>
        <v>2155</v>
      </c>
      <c r="AX127" s="59">
        <v>75735</v>
      </c>
      <c r="AY127" s="59">
        <v>32650</v>
      </c>
      <c r="AZ127" s="59">
        <v>0</v>
      </c>
      <c r="BA127" s="59">
        <f t="shared" si="59"/>
        <v>11</v>
      </c>
      <c r="BE127" s="84"/>
      <c r="BR127" s="87"/>
    </row>
    <row r="128" spans="12:70">
      <c r="L128" s="54">
        <v>29</v>
      </c>
      <c r="M128" s="54">
        <v>5</v>
      </c>
      <c r="N128" s="54" t="str">
        <f t="shared" si="60"/>
        <v>295</v>
      </c>
      <c r="O128" s="67">
        <v>0.62</v>
      </c>
      <c r="P128" s="67"/>
      <c r="Q128" s="67"/>
      <c r="R128" s="67"/>
      <c r="U128" s="55" t="s">
        <v>38</v>
      </c>
      <c r="V128" s="55" t="s">
        <v>279</v>
      </c>
      <c r="W128" s="58">
        <f t="shared" si="49"/>
        <v>10</v>
      </c>
      <c r="X128" s="58">
        <f t="shared" si="50"/>
        <v>6</v>
      </c>
      <c r="Y128" s="58">
        <f t="shared" si="40"/>
        <v>19</v>
      </c>
      <c r="Z128" s="58">
        <f t="shared" si="41"/>
        <v>0</v>
      </c>
      <c r="AA128" s="58">
        <f t="shared" si="42"/>
        <v>29</v>
      </c>
      <c r="AB128" s="58">
        <f t="shared" si="51"/>
        <v>11</v>
      </c>
      <c r="AC128" s="59">
        <v>44420</v>
      </c>
      <c r="AD128" s="63">
        <f t="shared" si="52"/>
        <v>23140</v>
      </c>
      <c r="AE128" s="63">
        <f t="shared" si="43"/>
        <v>33760</v>
      </c>
      <c r="AF128" s="63">
        <f t="shared" si="44"/>
        <v>1777</v>
      </c>
      <c r="AG128" s="59">
        <v>77070</v>
      </c>
      <c r="AH128" s="59">
        <v>32650</v>
      </c>
      <c r="AI128" s="59">
        <v>0</v>
      </c>
      <c r="AJ128" s="59">
        <f t="shared" si="58"/>
        <v>11</v>
      </c>
      <c r="AL128" s="55" t="s">
        <v>38</v>
      </c>
      <c r="AM128" s="55" t="s">
        <v>279</v>
      </c>
      <c r="AN128" s="58">
        <f t="shared" si="53"/>
        <v>10</v>
      </c>
      <c r="AO128" s="58">
        <f t="shared" si="54"/>
        <v>0</v>
      </c>
      <c r="AP128" s="58">
        <f t="shared" si="45"/>
        <v>19</v>
      </c>
      <c r="AQ128" s="58">
        <f t="shared" si="46"/>
        <v>6</v>
      </c>
      <c r="AR128" s="58">
        <f t="shared" si="47"/>
        <v>29</v>
      </c>
      <c r="AS128" s="58">
        <f t="shared" si="55"/>
        <v>10</v>
      </c>
      <c r="AT128" s="59">
        <v>44420</v>
      </c>
      <c r="AU128" s="63">
        <f t="shared" si="56"/>
        <v>23140</v>
      </c>
      <c r="AV128" s="63">
        <f t="shared" si="57"/>
        <v>35536</v>
      </c>
      <c r="AW128" s="63">
        <f t="shared" si="48"/>
        <v>2221</v>
      </c>
      <c r="AX128" s="59">
        <v>77070</v>
      </c>
      <c r="AY128" s="59">
        <v>32650</v>
      </c>
      <c r="AZ128" s="59">
        <v>0</v>
      </c>
      <c r="BA128" s="59">
        <f t="shared" si="59"/>
        <v>11</v>
      </c>
      <c r="BE128" s="84"/>
      <c r="BR128" s="87"/>
    </row>
    <row r="129" spans="12:70">
      <c r="L129" s="54">
        <v>29</v>
      </c>
      <c r="M129" s="54">
        <v>6</v>
      </c>
      <c r="N129" s="54" t="str">
        <f t="shared" si="60"/>
        <v>296</v>
      </c>
      <c r="O129" s="67">
        <v>0.61</v>
      </c>
      <c r="P129" s="67"/>
      <c r="Q129" s="67"/>
      <c r="R129" s="67"/>
      <c r="U129" s="55" t="s">
        <v>39</v>
      </c>
      <c r="V129" s="55" t="s">
        <v>400</v>
      </c>
      <c r="W129" s="58">
        <f t="shared" si="49"/>
        <v>10</v>
      </c>
      <c r="X129" s="58">
        <f t="shared" si="50"/>
        <v>6</v>
      </c>
      <c r="Y129" s="58">
        <f t="shared" si="40"/>
        <v>19</v>
      </c>
      <c r="Z129" s="58">
        <f t="shared" si="41"/>
        <v>0</v>
      </c>
      <c r="AA129" s="58">
        <f t="shared" si="42"/>
        <v>29</v>
      </c>
      <c r="AB129" s="58">
        <f t="shared" si="51"/>
        <v>11</v>
      </c>
      <c r="AC129" s="59">
        <v>45750</v>
      </c>
      <c r="AD129" s="63">
        <f t="shared" si="52"/>
        <v>23805</v>
      </c>
      <c r="AE129" s="63">
        <f t="shared" si="43"/>
        <v>34770</v>
      </c>
      <c r="AF129" s="63">
        <f t="shared" si="44"/>
        <v>1830</v>
      </c>
      <c r="AG129" s="59">
        <v>78400</v>
      </c>
      <c r="AH129" s="59">
        <v>32650</v>
      </c>
      <c r="AI129" s="59">
        <v>0</v>
      </c>
      <c r="AJ129" s="59">
        <f t="shared" si="58"/>
        <v>11</v>
      </c>
      <c r="AL129" s="55" t="s">
        <v>39</v>
      </c>
      <c r="AM129" s="55" t="s">
        <v>400</v>
      </c>
      <c r="AN129" s="58">
        <f t="shared" si="53"/>
        <v>10</v>
      </c>
      <c r="AO129" s="58">
        <f t="shared" si="54"/>
        <v>0</v>
      </c>
      <c r="AP129" s="58">
        <f t="shared" si="45"/>
        <v>19</v>
      </c>
      <c r="AQ129" s="58">
        <f t="shared" si="46"/>
        <v>6</v>
      </c>
      <c r="AR129" s="58">
        <f t="shared" si="47"/>
        <v>29</v>
      </c>
      <c r="AS129" s="58">
        <f t="shared" si="55"/>
        <v>10</v>
      </c>
      <c r="AT129" s="59">
        <v>45750</v>
      </c>
      <c r="AU129" s="63">
        <f t="shared" si="56"/>
        <v>23805</v>
      </c>
      <c r="AV129" s="63">
        <f t="shared" si="57"/>
        <v>36600</v>
      </c>
      <c r="AW129" s="63">
        <f t="shared" si="48"/>
        <v>2288</v>
      </c>
      <c r="AX129" s="59">
        <v>78400</v>
      </c>
      <c r="AY129" s="59">
        <v>32650</v>
      </c>
      <c r="AZ129" s="59">
        <v>0</v>
      </c>
      <c r="BA129" s="59">
        <f t="shared" si="59"/>
        <v>11</v>
      </c>
      <c r="BE129" s="84"/>
      <c r="BR129" s="87"/>
    </row>
    <row r="130" spans="12:70">
      <c r="L130" s="54">
        <v>29</v>
      </c>
      <c r="M130" s="54">
        <v>7</v>
      </c>
      <c r="N130" s="54" t="str">
        <f t="shared" si="60"/>
        <v>297</v>
      </c>
      <c r="O130" s="67">
        <v>0.6</v>
      </c>
      <c r="P130" s="67"/>
      <c r="Q130" s="67"/>
      <c r="R130" s="67"/>
      <c r="U130" s="55" t="s">
        <v>176</v>
      </c>
      <c r="V130" s="55" t="s">
        <v>401</v>
      </c>
      <c r="W130" s="58">
        <f t="shared" si="49"/>
        <v>10</v>
      </c>
      <c r="X130" s="58">
        <f t="shared" si="50"/>
        <v>6</v>
      </c>
      <c r="Y130" s="58">
        <f t="shared" si="40"/>
        <v>19</v>
      </c>
      <c r="Z130" s="58">
        <f t="shared" si="41"/>
        <v>0</v>
      </c>
      <c r="AA130" s="58">
        <f t="shared" si="42"/>
        <v>29</v>
      </c>
      <c r="AB130" s="58">
        <f t="shared" si="51"/>
        <v>11</v>
      </c>
      <c r="AC130" s="59">
        <v>47080</v>
      </c>
      <c r="AD130" s="63">
        <f t="shared" si="52"/>
        <v>24470</v>
      </c>
      <c r="AE130" s="63">
        <f t="shared" si="43"/>
        <v>35781</v>
      </c>
      <c r="AF130" s="63">
        <f t="shared" si="44"/>
        <v>1884</v>
      </c>
      <c r="AG130" s="59">
        <v>79730</v>
      </c>
      <c r="AH130" s="59">
        <v>32650</v>
      </c>
      <c r="AI130" s="59">
        <v>0</v>
      </c>
      <c r="AJ130" s="59">
        <f t="shared" si="58"/>
        <v>11</v>
      </c>
      <c r="AL130" s="55" t="s">
        <v>176</v>
      </c>
      <c r="AM130" s="55" t="s">
        <v>401</v>
      </c>
      <c r="AN130" s="58">
        <f t="shared" si="53"/>
        <v>10</v>
      </c>
      <c r="AO130" s="58">
        <f t="shared" si="54"/>
        <v>0</v>
      </c>
      <c r="AP130" s="58">
        <f t="shared" si="45"/>
        <v>19</v>
      </c>
      <c r="AQ130" s="58">
        <f t="shared" si="46"/>
        <v>6</v>
      </c>
      <c r="AR130" s="58">
        <f t="shared" si="47"/>
        <v>29</v>
      </c>
      <c r="AS130" s="58">
        <f t="shared" si="55"/>
        <v>10</v>
      </c>
      <c r="AT130" s="59">
        <v>47080</v>
      </c>
      <c r="AU130" s="63">
        <f t="shared" si="56"/>
        <v>24470</v>
      </c>
      <c r="AV130" s="63">
        <f t="shared" si="57"/>
        <v>37664</v>
      </c>
      <c r="AW130" s="63">
        <f t="shared" si="48"/>
        <v>2354</v>
      </c>
      <c r="AX130" s="59">
        <v>79730</v>
      </c>
      <c r="AY130" s="59">
        <v>32650</v>
      </c>
      <c r="AZ130" s="59">
        <v>0</v>
      </c>
      <c r="BA130" s="59">
        <f t="shared" si="59"/>
        <v>11</v>
      </c>
      <c r="BE130" s="84"/>
      <c r="BR130" s="87"/>
    </row>
    <row r="131" spans="12:70">
      <c r="L131" s="54">
        <v>29</v>
      </c>
      <c r="M131" s="54">
        <v>8</v>
      </c>
      <c r="N131" s="54" t="str">
        <f t="shared" si="60"/>
        <v>298</v>
      </c>
      <c r="O131" s="67">
        <v>0.59</v>
      </c>
      <c r="P131" s="67"/>
      <c r="Q131" s="67"/>
      <c r="R131" s="67"/>
      <c r="U131" s="55" t="s">
        <v>177</v>
      </c>
      <c r="V131" s="55" t="s">
        <v>402</v>
      </c>
      <c r="W131" s="58">
        <f t="shared" si="49"/>
        <v>10</v>
      </c>
      <c r="X131" s="58">
        <f t="shared" si="50"/>
        <v>6</v>
      </c>
      <c r="Y131" s="58">
        <f t="shared" ref="Y131:Y194" si="61">$J$3</f>
        <v>19</v>
      </c>
      <c r="Z131" s="58">
        <f t="shared" ref="Z131:Z194" si="62">$K$3</f>
        <v>0</v>
      </c>
      <c r="AA131" s="58">
        <f t="shared" ref="AA131:AA194" si="63">$H$3+$J$3</f>
        <v>29</v>
      </c>
      <c r="AB131" s="58">
        <f t="shared" si="51"/>
        <v>11</v>
      </c>
      <c r="AC131" s="59">
        <v>48415</v>
      </c>
      <c r="AD131" s="63">
        <f t="shared" si="52"/>
        <v>25138</v>
      </c>
      <c r="AE131" s="63">
        <f t="shared" ref="AE131:AE194" si="64">ROUNDUP(Y131*AC131*2*0.02+Z131*AC131*2/600,0)</f>
        <v>36796</v>
      </c>
      <c r="AF131" s="63">
        <f t="shared" ref="AF131:AF194" si="65">IF(OR(AB131=0,AB131&gt;=15),0,ROUNDUP(AC131*2*(15-AB131)*0.005,0))</f>
        <v>1937</v>
      </c>
      <c r="AG131" s="59">
        <v>81065</v>
      </c>
      <c r="AH131" s="59">
        <v>32650</v>
      </c>
      <c r="AI131" s="59">
        <v>0</v>
      </c>
      <c r="AJ131" s="59">
        <f t="shared" si="58"/>
        <v>11</v>
      </c>
      <c r="AL131" s="55" t="s">
        <v>177</v>
      </c>
      <c r="AM131" s="55" t="s">
        <v>402</v>
      </c>
      <c r="AN131" s="58">
        <f t="shared" si="53"/>
        <v>10</v>
      </c>
      <c r="AO131" s="58">
        <f t="shared" si="54"/>
        <v>0</v>
      </c>
      <c r="AP131" s="58">
        <f t="shared" ref="AP131:AP194" si="66">$J$5</f>
        <v>19</v>
      </c>
      <c r="AQ131" s="58">
        <f t="shared" ref="AQ131:AQ194" si="67">$K$5</f>
        <v>6</v>
      </c>
      <c r="AR131" s="58">
        <f t="shared" ref="AR131:AR194" si="68">$H$3+$J$3</f>
        <v>29</v>
      </c>
      <c r="AS131" s="58">
        <f t="shared" si="55"/>
        <v>10</v>
      </c>
      <c r="AT131" s="59">
        <v>48415</v>
      </c>
      <c r="AU131" s="63">
        <f t="shared" si="56"/>
        <v>25138</v>
      </c>
      <c r="AV131" s="63">
        <f t="shared" si="57"/>
        <v>38732</v>
      </c>
      <c r="AW131" s="63">
        <f t="shared" ref="AW131:AW194" si="69">IF(OR(AS131=0,AS131&gt;=15),0,ROUNDUP(AT131*2*(15-AS131)*0.005,0))</f>
        <v>2421</v>
      </c>
      <c r="AX131" s="59">
        <v>81065</v>
      </c>
      <c r="AY131" s="59">
        <v>32650</v>
      </c>
      <c r="AZ131" s="59">
        <v>0</v>
      </c>
      <c r="BA131" s="59">
        <f t="shared" si="59"/>
        <v>11</v>
      </c>
      <c r="BE131" s="84"/>
      <c r="BR131" s="87"/>
    </row>
    <row r="132" spans="12:70">
      <c r="L132" s="54">
        <v>29</v>
      </c>
      <c r="M132" s="54">
        <v>9</v>
      </c>
      <c r="N132" s="54" t="str">
        <f t="shared" si="60"/>
        <v>299</v>
      </c>
      <c r="O132" s="67">
        <v>0.57999999999999996</v>
      </c>
      <c r="P132" s="67"/>
      <c r="Q132" s="67"/>
      <c r="R132" s="67"/>
      <c r="U132" s="55" t="s">
        <v>144</v>
      </c>
      <c r="V132" s="55" t="s">
        <v>403</v>
      </c>
      <c r="W132" s="58">
        <f t="shared" ref="W132:W195" si="70">$H$3</f>
        <v>10</v>
      </c>
      <c r="X132" s="58">
        <f t="shared" ref="X132:X195" si="71">$I$3</f>
        <v>6</v>
      </c>
      <c r="Y132" s="58">
        <f t="shared" si="61"/>
        <v>19</v>
      </c>
      <c r="Z132" s="58">
        <f t="shared" si="62"/>
        <v>0</v>
      </c>
      <c r="AA132" s="58">
        <f t="shared" si="63"/>
        <v>29</v>
      </c>
      <c r="AB132" s="58">
        <f t="shared" ref="AB132:AB195" si="72">IF(X132&gt;0,W132+1,W132)</f>
        <v>11</v>
      </c>
      <c r="AC132" s="59">
        <v>49745</v>
      </c>
      <c r="AD132" s="63">
        <f t="shared" ref="AD132:AD195" si="73">IF(W132=0,0,IF(AND(W132&gt;=1,W132&lt;=15),ROUNDUP((W132*0.05)*AC132+930,0),ROUNDUP(AC132*(15*0.05+(W132-15)*0.01)+930,0)))</f>
        <v>25803</v>
      </c>
      <c r="AE132" s="63">
        <f t="shared" si="64"/>
        <v>37807</v>
      </c>
      <c r="AF132" s="63">
        <f t="shared" si="65"/>
        <v>1990</v>
      </c>
      <c r="AG132" s="59">
        <v>82395</v>
      </c>
      <c r="AH132" s="59">
        <v>32650</v>
      </c>
      <c r="AI132" s="59">
        <v>0</v>
      </c>
      <c r="AJ132" s="59">
        <f t="shared" si="58"/>
        <v>11</v>
      </c>
      <c r="AL132" s="55" t="s">
        <v>144</v>
      </c>
      <c r="AM132" s="55" t="s">
        <v>403</v>
      </c>
      <c r="AN132" s="58">
        <f t="shared" ref="AN132:AN195" si="74">$H$5</f>
        <v>10</v>
      </c>
      <c r="AO132" s="58">
        <f t="shared" ref="AO132:AO195" si="75">$I$5</f>
        <v>0</v>
      </c>
      <c r="AP132" s="58">
        <f t="shared" si="66"/>
        <v>19</v>
      </c>
      <c r="AQ132" s="58">
        <f t="shared" si="67"/>
        <v>6</v>
      </c>
      <c r="AR132" s="58">
        <f t="shared" si="68"/>
        <v>29</v>
      </c>
      <c r="AS132" s="58">
        <f t="shared" ref="AS132:AS195" si="76">IF(AO132&gt;0,AN132+1,AN132)</f>
        <v>10</v>
      </c>
      <c r="AT132" s="59">
        <v>49745</v>
      </c>
      <c r="AU132" s="63">
        <f t="shared" ref="AU132:AU195" si="77">IF(AN132=0,0,IF(AND(AN132&gt;=1,AN132&lt;=15),ROUNDUP((AN132*0.05+AO132*5/1200)*AT132+930,0),ROUNDUP(AT132*(15*0.05+(AN132-15)*0.01)+930,0)))</f>
        <v>25803</v>
      </c>
      <c r="AV132" s="63">
        <f t="shared" ref="AV132:AV195" si="78">ROUNDUP(AT132*2*(AP132*0.02+IF(AND(AQ132&gt;0,AQ132&lt;=5),0.01,IF(AND(AQ132&gt;=6,AQ132&lt;=11),0.02,0))),0)</f>
        <v>39796</v>
      </c>
      <c r="AW132" s="63">
        <f t="shared" si="69"/>
        <v>2488</v>
      </c>
      <c r="AX132" s="59">
        <v>82395</v>
      </c>
      <c r="AY132" s="59">
        <v>32650</v>
      </c>
      <c r="AZ132" s="59">
        <v>0</v>
      </c>
      <c r="BA132" s="59">
        <f t="shared" si="59"/>
        <v>11</v>
      </c>
      <c r="BE132" s="84"/>
      <c r="BR132" s="87"/>
    </row>
    <row r="133" spans="12:70">
      <c r="L133" s="54">
        <v>29</v>
      </c>
      <c r="M133" s="54">
        <v>10</v>
      </c>
      <c r="N133" s="54" t="str">
        <f t="shared" si="60"/>
        <v>2910</v>
      </c>
      <c r="O133" s="67">
        <v>0.56999999999999995</v>
      </c>
      <c r="P133" s="67"/>
      <c r="Q133" s="67"/>
      <c r="R133" s="67"/>
      <c r="U133" s="55" t="s">
        <v>178</v>
      </c>
      <c r="V133" s="55" t="s">
        <v>404</v>
      </c>
      <c r="W133" s="58">
        <f t="shared" si="70"/>
        <v>10</v>
      </c>
      <c r="X133" s="58">
        <f t="shared" si="71"/>
        <v>6</v>
      </c>
      <c r="Y133" s="58">
        <f t="shared" si="61"/>
        <v>19</v>
      </c>
      <c r="Z133" s="58">
        <f t="shared" si="62"/>
        <v>0</v>
      </c>
      <c r="AA133" s="58">
        <f t="shared" si="63"/>
        <v>29</v>
      </c>
      <c r="AB133" s="58">
        <f t="shared" si="72"/>
        <v>11</v>
      </c>
      <c r="AC133" s="59">
        <v>51745</v>
      </c>
      <c r="AD133" s="63">
        <f t="shared" si="73"/>
        <v>26803</v>
      </c>
      <c r="AE133" s="63">
        <f t="shared" si="64"/>
        <v>39327</v>
      </c>
      <c r="AF133" s="63">
        <f t="shared" si="65"/>
        <v>2070</v>
      </c>
      <c r="AG133" s="59">
        <v>84395</v>
      </c>
      <c r="AH133" s="59">
        <v>32650</v>
      </c>
      <c r="AI133" s="59">
        <v>0</v>
      </c>
      <c r="AJ133" s="59">
        <f t="shared" si="58"/>
        <v>11</v>
      </c>
      <c r="AL133" s="55" t="s">
        <v>178</v>
      </c>
      <c r="AM133" s="55" t="s">
        <v>404</v>
      </c>
      <c r="AN133" s="58">
        <f t="shared" si="74"/>
        <v>10</v>
      </c>
      <c r="AO133" s="58">
        <f t="shared" si="75"/>
        <v>0</v>
      </c>
      <c r="AP133" s="58">
        <f t="shared" si="66"/>
        <v>19</v>
      </c>
      <c r="AQ133" s="58">
        <f t="shared" si="67"/>
        <v>6</v>
      </c>
      <c r="AR133" s="58">
        <f t="shared" si="68"/>
        <v>29</v>
      </c>
      <c r="AS133" s="58">
        <f t="shared" si="76"/>
        <v>10</v>
      </c>
      <c r="AT133" s="59">
        <v>51745</v>
      </c>
      <c r="AU133" s="63">
        <f t="shared" si="77"/>
        <v>26803</v>
      </c>
      <c r="AV133" s="63">
        <f t="shared" si="78"/>
        <v>41396</v>
      </c>
      <c r="AW133" s="63">
        <f t="shared" si="69"/>
        <v>2588</v>
      </c>
      <c r="AX133" s="59">
        <v>84395</v>
      </c>
      <c r="AY133" s="59">
        <v>32650</v>
      </c>
      <c r="AZ133" s="59">
        <v>0</v>
      </c>
      <c r="BA133" s="59">
        <f t="shared" si="59"/>
        <v>11</v>
      </c>
      <c r="BE133" s="84"/>
      <c r="BR133" s="87"/>
    </row>
    <row r="134" spans="12:70">
      <c r="L134" s="54">
        <v>29</v>
      </c>
      <c r="M134" s="54">
        <v>11</v>
      </c>
      <c r="N134" s="54" t="str">
        <f t="shared" si="60"/>
        <v>2911</v>
      </c>
      <c r="O134" s="67">
        <v>0.56000000000000005</v>
      </c>
      <c r="P134" s="67"/>
      <c r="Q134" s="67"/>
      <c r="R134" s="67"/>
      <c r="U134" s="55" t="s">
        <v>40</v>
      </c>
      <c r="V134" s="55" t="s">
        <v>405</v>
      </c>
      <c r="W134" s="58">
        <f t="shared" si="70"/>
        <v>10</v>
      </c>
      <c r="X134" s="58">
        <f t="shared" si="71"/>
        <v>6</v>
      </c>
      <c r="Y134" s="58">
        <f t="shared" si="61"/>
        <v>19</v>
      </c>
      <c r="Z134" s="58">
        <f t="shared" si="62"/>
        <v>0</v>
      </c>
      <c r="AA134" s="58">
        <f t="shared" si="63"/>
        <v>29</v>
      </c>
      <c r="AB134" s="58">
        <f t="shared" si="72"/>
        <v>11</v>
      </c>
      <c r="AC134" s="59">
        <v>52410</v>
      </c>
      <c r="AD134" s="63">
        <f t="shared" si="73"/>
        <v>27135</v>
      </c>
      <c r="AE134" s="63">
        <f t="shared" si="64"/>
        <v>39832</v>
      </c>
      <c r="AF134" s="63">
        <f t="shared" si="65"/>
        <v>2097</v>
      </c>
      <c r="AG134" s="59">
        <v>85060</v>
      </c>
      <c r="AH134" s="59">
        <v>32650</v>
      </c>
      <c r="AI134" s="59">
        <v>0</v>
      </c>
      <c r="AJ134" s="59">
        <f t="shared" ref="AJ134:AJ149" si="79">VALUE(LEFT(U134,LEN(U134)-5))</f>
        <v>11</v>
      </c>
      <c r="AL134" s="55" t="s">
        <v>40</v>
      </c>
      <c r="AM134" s="55" t="s">
        <v>405</v>
      </c>
      <c r="AN134" s="58">
        <f t="shared" si="74"/>
        <v>10</v>
      </c>
      <c r="AO134" s="58">
        <f t="shared" si="75"/>
        <v>0</v>
      </c>
      <c r="AP134" s="58">
        <f t="shared" si="66"/>
        <v>19</v>
      </c>
      <c r="AQ134" s="58">
        <f t="shared" si="67"/>
        <v>6</v>
      </c>
      <c r="AR134" s="58">
        <f t="shared" si="68"/>
        <v>29</v>
      </c>
      <c r="AS134" s="58">
        <f t="shared" si="76"/>
        <v>10</v>
      </c>
      <c r="AT134" s="59">
        <v>52410</v>
      </c>
      <c r="AU134" s="63">
        <f t="shared" si="77"/>
        <v>27135</v>
      </c>
      <c r="AV134" s="63">
        <f t="shared" si="78"/>
        <v>41928</v>
      </c>
      <c r="AW134" s="63">
        <f t="shared" si="69"/>
        <v>2621</v>
      </c>
      <c r="AX134" s="59">
        <v>85060</v>
      </c>
      <c r="AY134" s="59">
        <v>32650</v>
      </c>
      <c r="AZ134" s="59">
        <v>0</v>
      </c>
      <c r="BA134" s="59">
        <f t="shared" ref="BA134:BA149" si="80">VALUE(LEFT(AL134,LEN(AL134)-5))</f>
        <v>11</v>
      </c>
      <c r="BE134" s="84"/>
      <c r="BR134" s="87"/>
    </row>
    <row r="135" spans="12:70">
      <c r="L135" s="54">
        <v>29</v>
      </c>
      <c r="M135" s="54">
        <v>12</v>
      </c>
      <c r="N135" s="54" t="str">
        <f t="shared" si="60"/>
        <v>2912</v>
      </c>
      <c r="O135" s="67">
        <v>0.55000000000000004</v>
      </c>
      <c r="P135" s="67"/>
      <c r="Q135" s="67"/>
      <c r="R135" s="67"/>
      <c r="U135" s="55" t="s">
        <v>179</v>
      </c>
      <c r="V135" s="55" t="s">
        <v>406</v>
      </c>
      <c r="W135" s="58">
        <f t="shared" si="70"/>
        <v>10</v>
      </c>
      <c r="X135" s="58">
        <f t="shared" si="71"/>
        <v>6</v>
      </c>
      <c r="Y135" s="58">
        <f t="shared" si="61"/>
        <v>19</v>
      </c>
      <c r="Z135" s="58">
        <f t="shared" si="62"/>
        <v>0</v>
      </c>
      <c r="AA135" s="58">
        <f t="shared" si="63"/>
        <v>29</v>
      </c>
      <c r="AB135" s="58">
        <f t="shared" si="72"/>
        <v>11</v>
      </c>
      <c r="AC135" s="59">
        <v>43085</v>
      </c>
      <c r="AD135" s="63">
        <f t="shared" si="73"/>
        <v>22473</v>
      </c>
      <c r="AE135" s="63">
        <f t="shared" si="64"/>
        <v>32745</v>
      </c>
      <c r="AF135" s="63">
        <f t="shared" si="65"/>
        <v>1724</v>
      </c>
      <c r="AG135" s="59">
        <v>79775</v>
      </c>
      <c r="AH135" s="59">
        <v>36690</v>
      </c>
      <c r="AI135" s="59">
        <v>0</v>
      </c>
      <c r="AJ135" s="59">
        <f t="shared" si="79"/>
        <v>12</v>
      </c>
      <c r="AL135" s="55" t="s">
        <v>179</v>
      </c>
      <c r="AM135" s="55" t="s">
        <v>406</v>
      </c>
      <c r="AN135" s="58">
        <f t="shared" si="74"/>
        <v>10</v>
      </c>
      <c r="AO135" s="58">
        <f t="shared" si="75"/>
        <v>0</v>
      </c>
      <c r="AP135" s="58">
        <f t="shared" si="66"/>
        <v>19</v>
      </c>
      <c r="AQ135" s="58">
        <f t="shared" si="67"/>
        <v>6</v>
      </c>
      <c r="AR135" s="58">
        <f t="shared" si="68"/>
        <v>29</v>
      </c>
      <c r="AS135" s="58">
        <f t="shared" si="76"/>
        <v>10</v>
      </c>
      <c r="AT135" s="59">
        <v>43085</v>
      </c>
      <c r="AU135" s="63">
        <f t="shared" si="77"/>
        <v>22473</v>
      </c>
      <c r="AV135" s="63">
        <f t="shared" si="78"/>
        <v>34468</v>
      </c>
      <c r="AW135" s="63">
        <f t="shared" si="69"/>
        <v>2155</v>
      </c>
      <c r="AX135" s="59">
        <v>79775</v>
      </c>
      <c r="AY135" s="59">
        <v>36690</v>
      </c>
      <c r="AZ135" s="59">
        <v>0</v>
      </c>
      <c r="BA135" s="59">
        <f t="shared" si="80"/>
        <v>12</v>
      </c>
      <c r="BE135" s="84"/>
      <c r="BR135" s="87"/>
    </row>
    <row r="136" spans="12:70">
      <c r="L136" s="54">
        <v>29</v>
      </c>
      <c r="M136" s="54">
        <v>13</v>
      </c>
      <c r="N136" s="54" t="str">
        <f t="shared" si="60"/>
        <v>2913</v>
      </c>
      <c r="O136" s="67">
        <v>0.54</v>
      </c>
      <c r="P136" s="67"/>
      <c r="Q136" s="67"/>
      <c r="R136" s="67"/>
      <c r="U136" s="55" t="s">
        <v>180</v>
      </c>
      <c r="V136" s="55" t="s">
        <v>407</v>
      </c>
      <c r="W136" s="58">
        <f t="shared" si="70"/>
        <v>10</v>
      </c>
      <c r="X136" s="58">
        <f t="shared" si="71"/>
        <v>6</v>
      </c>
      <c r="Y136" s="58">
        <f t="shared" si="61"/>
        <v>19</v>
      </c>
      <c r="Z136" s="58">
        <f t="shared" si="62"/>
        <v>0</v>
      </c>
      <c r="AA136" s="58">
        <f t="shared" si="63"/>
        <v>29</v>
      </c>
      <c r="AB136" s="58">
        <f t="shared" si="72"/>
        <v>11</v>
      </c>
      <c r="AC136" s="59">
        <v>44420</v>
      </c>
      <c r="AD136" s="63">
        <f t="shared" si="73"/>
        <v>23140</v>
      </c>
      <c r="AE136" s="63">
        <f t="shared" si="64"/>
        <v>33760</v>
      </c>
      <c r="AF136" s="63">
        <f t="shared" si="65"/>
        <v>1777</v>
      </c>
      <c r="AG136" s="59">
        <v>81110</v>
      </c>
      <c r="AH136" s="59">
        <v>36690</v>
      </c>
      <c r="AI136" s="59">
        <v>0</v>
      </c>
      <c r="AJ136" s="59">
        <f t="shared" si="79"/>
        <v>12</v>
      </c>
      <c r="AL136" s="55" t="s">
        <v>180</v>
      </c>
      <c r="AM136" s="55" t="s">
        <v>407</v>
      </c>
      <c r="AN136" s="58">
        <f t="shared" si="74"/>
        <v>10</v>
      </c>
      <c r="AO136" s="58">
        <f t="shared" si="75"/>
        <v>0</v>
      </c>
      <c r="AP136" s="58">
        <f t="shared" si="66"/>
        <v>19</v>
      </c>
      <c r="AQ136" s="58">
        <f t="shared" si="67"/>
        <v>6</v>
      </c>
      <c r="AR136" s="58">
        <f t="shared" si="68"/>
        <v>29</v>
      </c>
      <c r="AS136" s="58">
        <f t="shared" si="76"/>
        <v>10</v>
      </c>
      <c r="AT136" s="59">
        <v>44420</v>
      </c>
      <c r="AU136" s="63">
        <f t="shared" si="77"/>
        <v>23140</v>
      </c>
      <c r="AV136" s="63">
        <f t="shared" si="78"/>
        <v>35536</v>
      </c>
      <c r="AW136" s="63">
        <f t="shared" si="69"/>
        <v>2221</v>
      </c>
      <c r="AX136" s="59">
        <v>81110</v>
      </c>
      <c r="AY136" s="59">
        <v>36690</v>
      </c>
      <c r="AZ136" s="59">
        <v>0</v>
      </c>
      <c r="BA136" s="59">
        <f t="shared" si="80"/>
        <v>12</v>
      </c>
      <c r="BE136" s="84"/>
      <c r="BR136" s="87"/>
    </row>
    <row r="137" spans="12:70">
      <c r="L137" s="54">
        <v>29</v>
      </c>
      <c r="M137" s="54">
        <v>14</v>
      </c>
      <c r="N137" s="54" t="str">
        <f t="shared" si="60"/>
        <v>2914</v>
      </c>
      <c r="O137" s="67">
        <v>0.53</v>
      </c>
      <c r="P137" s="67"/>
      <c r="Q137" s="67"/>
      <c r="R137" s="67"/>
      <c r="U137" s="55" t="s">
        <v>51</v>
      </c>
      <c r="V137" s="55" t="s">
        <v>408</v>
      </c>
      <c r="W137" s="58">
        <f t="shared" si="70"/>
        <v>10</v>
      </c>
      <c r="X137" s="58">
        <f t="shared" si="71"/>
        <v>6</v>
      </c>
      <c r="Y137" s="58">
        <f t="shared" si="61"/>
        <v>19</v>
      </c>
      <c r="Z137" s="58">
        <f t="shared" si="62"/>
        <v>0</v>
      </c>
      <c r="AA137" s="58">
        <f t="shared" si="63"/>
        <v>29</v>
      </c>
      <c r="AB137" s="58">
        <f t="shared" si="72"/>
        <v>11</v>
      </c>
      <c r="AC137" s="59">
        <v>45750</v>
      </c>
      <c r="AD137" s="63">
        <f t="shared" si="73"/>
        <v>23805</v>
      </c>
      <c r="AE137" s="63">
        <f t="shared" si="64"/>
        <v>34770</v>
      </c>
      <c r="AF137" s="63">
        <f t="shared" si="65"/>
        <v>1830</v>
      </c>
      <c r="AG137" s="59">
        <v>82440</v>
      </c>
      <c r="AH137" s="59">
        <v>36690</v>
      </c>
      <c r="AI137" s="59">
        <v>0</v>
      </c>
      <c r="AJ137" s="59">
        <f t="shared" si="79"/>
        <v>12</v>
      </c>
      <c r="AL137" s="55" t="s">
        <v>51</v>
      </c>
      <c r="AM137" s="55" t="s">
        <v>408</v>
      </c>
      <c r="AN137" s="58">
        <f t="shared" si="74"/>
        <v>10</v>
      </c>
      <c r="AO137" s="58">
        <f t="shared" si="75"/>
        <v>0</v>
      </c>
      <c r="AP137" s="58">
        <f t="shared" si="66"/>
        <v>19</v>
      </c>
      <c r="AQ137" s="58">
        <f t="shared" si="67"/>
        <v>6</v>
      </c>
      <c r="AR137" s="58">
        <f t="shared" si="68"/>
        <v>29</v>
      </c>
      <c r="AS137" s="58">
        <f t="shared" si="76"/>
        <v>10</v>
      </c>
      <c r="AT137" s="59">
        <v>45750</v>
      </c>
      <c r="AU137" s="63">
        <f t="shared" si="77"/>
        <v>23805</v>
      </c>
      <c r="AV137" s="63">
        <f t="shared" si="78"/>
        <v>36600</v>
      </c>
      <c r="AW137" s="63">
        <f t="shared" si="69"/>
        <v>2288</v>
      </c>
      <c r="AX137" s="59">
        <v>82440</v>
      </c>
      <c r="AY137" s="59">
        <v>36690</v>
      </c>
      <c r="AZ137" s="59">
        <v>0</v>
      </c>
      <c r="BA137" s="59">
        <f t="shared" si="80"/>
        <v>12</v>
      </c>
      <c r="BE137" s="84"/>
      <c r="BR137" s="87"/>
    </row>
    <row r="138" spans="12:70">
      <c r="L138" s="54">
        <v>29</v>
      </c>
      <c r="M138" s="54">
        <v>15</v>
      </c>
      <c r="N138" s="54" t="str">
        <f t="shared" si="60"/>
        <v>2915</v>
      </c>
      <c r="O138" s="67">
        <v>0.52</v>
      </c>
      <c r="P138" s="67"/>
      <c r="Q138" s="67"/>
      <c r="R138" s="67"/>
      <c r="U138" s="55" t="s">
        <v>52</v>
      </c>
      <c r="V138" s="55" t="s">
        <v>409</v>
      </c>
      <c r="W138" s="58">
        <f t="shared" si="70"/>
        <v>10</v>
      </c>
      <c r="X138" s="58">
        <f t="shared" si="71"/>
        <v>6</v>
      </c>
      <c r="Y138" s="58">
        <f t="shared" si="61"/>
        <v>19</v>
      </c>
      <c r="Z138" s="58">
        <f t="shared" si="62"/>
        <v>0</v>
      </c>
      <c r="AA138" s="58">
        <f t="shared" si="63"/>
        <v>29</v>
      </c>
      <c r="AB138" s="58">
        <f t="shared" si="72"/>
        <v>11</v>
      </c>
      <c r="AC138" s="59">
        <v>47080</v>
      </c>
      <c r="AD138" s="63">
        <f t="shared" si="73"/>
        <v>24470</v>
      </c>
      <c r="AE138" s="63">
        <f t="shared" si="64"/>
        <v>35781</v>
      </c>
      <c r="AF138" s="63">
        <f t="shared" si="65"/>
        <v>1884</v>
      </c>
      <c r="AG138" s="59">
        <v>83770</v>
      </c>
      <c r="AH138" s="59">
        <v>36690</v>
      </c>
      <c r="AI138" s="59">
        <v>0</v>
      </c>
      <c r="AJ138" s="59">
        <f t="shared" si="79"/>
        <v>12</v>
      </c>
      <c r="AL138" s="55" t="s">
        <v>52</v>
      </c>
      <c r="AM138" s="55" t="s">
        <v>409</v>
      </c>
      <c r="AN138" s="58">
        <f t="shared" si="74"/>
        <v>10</v>
      </c>
      <c r="AO138" s="58">
        <f t="shared" si="75"/>
        <v>0</v>
      </c>
      <c r="AP138" s="58">
        <f t="shared" si="66"/>
        <v>19</v>
      </c>
      <c r="AQ138" s="58">
        <f t="shared" si="67"/>
        <v>6</v>
      </c>
      <c r="AR138" s="58">
        <f t="shared" si="68"/>
        <v>29</v>
      </c>
      <c r="AS138" s="58">
        <f t="shared" si="76"/>
        <v>10</v>
      </c>
      <c r="AT138" s="59">
        <v>47080</v>
      </c>
      <c r="AU138" s="63">
        <f t="shared" si="77"/>
        <v>24470</v>
      </c>
      <c r="AV138" s="63">
        <f t="shared" si="78"/>
        <v>37664</v>
      </c>
      <c r="AW138" s="63">
        <f t="shared" si="69"/>
        <v>2354</v>
      </c>
      <c r="AX138" s="59">
        <v>83770</v>
      </c>
      <c r="AY138" s="59">
        <v>36690</v>
      </c>
      <c r="AZ138" s="59">
        <v>0</v>
      </c>
      <c r="BA138" s="59">
        <f t="shared" si="80"/>
        <v>12</v>
      </c>
      <c r="BE138" s="84"/>
      <c r="BR138" s="87"/>
    </row>
    <row r="139" spans="12:70">
      <c r="L139" s="54">
        <v>29</v>
      </c>
      <c r="M139" s="54">
        <v>16</v>
      </c>
      <c r="N139" s="54" t="str">
        <f t="shared" si="60"/>
        <v>2916</v>
      </c>
      <c r="O139" s="67">
        <v>0.51</v>
      </c>
      <c r="P139" s="67"/>
      <c r="Q139" s="67"/>
      <c r="R139" s="67"/>
      <c r="U139" s="55" t="s">
        <v>53</v>
      </c>
      <c r="V139" s="55" t="s">
        <v>410</v>
      </c>
      <c r="W139" s="58">
        <f t="shared" si="70"/>
        <v>10</v>
      </c>
      <c r="X139" s="58">
        <f t="shared" si="71"/>
        <v>6</v>
      </c>
      <c r="Y139" s="58">
        <f t="shared" si="61"/>
        <v>19</v>
      </c>
      <c r="Z139" s="58">
        <f t="shared" si="62"/>
        <v>0</v>
      </c>
      <c r="AA139" s="58">
        <f t="shared" si="63"/>
        <v>29</v>
      </c>
      <c r="AB139" s="58">
        <f t="shared" si="72"/>
        <v>11</v>
      </c>
      <c r="AC139" s="59">
        <v>48415</v>
      </c>
      <c r="AD139" s="63">
        <f t="shared" si="73"/>
        <v>25138</v>
      </c>
      <c r="AE139" s="63">
        <f t="shared" si="64"/>
        <v>36796</v>
      </c>
      <c r="AF139" s="63">
        <f t="shared" si="65"/>
        <v>1937</v>
      </c>
      <c r="AG139" s="59">
        <v>85105</v>
      </c>
      <c r="AH139" s="59">
        <v>36690</v>
      </c>
      <c r="AI139" s="59">
        <v>0</v>
      </c>
      <c r="AJ139" s="59">
        <f t="shared" si="79"/>
        <v>12</v>
      </c>
      <c r="AL139" s="55" t="s">
        <v>53</v>
      </c>
      <c r="AM139" s="55" t="s">
        <v>410</v>
      </c>
      <c r="AN139" s="58">
        <f t="shared" si="74"/>
        <v>10</v>
      </c>
      <c r="AO139" s="58">
        <f t="shared" si="75"/>
        <v>0</v>
      </c>
      <c r="AP139" s="58">
        <f t="shared" si="66"/>
        <v>19</v>
      </c>
      <c r="AQ139" s="58">
        <f t="shared" si="67"/>
        <v>6</v>
      </c>
      <c r="AR139" s="58">
        <f t="shared" si="68"/>
        <v>29</v>
      </c>
      <c r="AS139" s="58">
        <f t="shared" si="76"/>
        <v>10</v>
      </c>
      <c r="AT139" s="59">
        <v>48415</v>
      </c>
      <c r="AU139" s="63">
        <f t="shared" si="77"/>
        <v>25138</v>
      </c>
      <c r="AV139" s="63">
        <f t="shared" si="78"/>
        <v>38732</v>
      </c>
      <c r="AW139" s="63">
        <f t="shared" si="69"/>
        <v>2421</v>
      </c>
      <c r="AX139" s="59">
        <v>85105</v>
      </c>
      <c r="AY139" s="59">
        <v>36690</v>
      </c>
      <c r="AZ139" s="59">
        <v>0</v>
      </c>
      <c r="BA139" s="59">
        <f t="shared" si="80"/>
        <v>12</v>
      </c>
      <c r="BE139" s="84"/>
      <c r="BR139" s="87"/>
    </row>
    <row r="140" spans="12:70">
      <c r="L140" s="54">
        <v>28</v>
      </c>
      <c r="M140" s="54">
        <v>1</v>
      </c>
      <c r="N140" s="54" t="str">
        <f t="shared" si="60"/>
        <v>281</v>
      </c>
      <c r="O140" s="67">
        <v>0.64500000000000002</v>
      </c>
      <c r="P140" s="67"/>
      <c r="Q140" s="67"/>
      <c r="R140" s="67"/>
      <c r="U140" s="55" t="s">
        <v>181</v>
      </c>
      <c r="V140" s="55" t="s">
        <v>411</v>
      </c>
      <c r="W140" s="58">
        <f t="shared" si="70"/>
        <v>10</v>
      </c>
      <c r="X140" s="58">
        <f t="shared" si="71"/>
        <v>6</v>
      </c>
      <c r="Y140" s="58">
        <f t="shared" si="61"/>
        <v>19</v>
      </c>
      <c r="Z140" s="58">
        <f t="shared" si="62"/>
        <v>0</v>
      </c>
      <c r="AA140" s="58">
        <f t="shared" si="63"/>
        <v>29</v>
      </c>
      <c r="AB140" s="58">
        <f t="shared" si="72"/>
        <v>11</v>
      </c>
      <c r="AC140" s="59">
        <v>49745</v>
      </c>
      <c r="AD140" s="63">
        <f t="shared" si="73"/>
        <v>25803</v>
      </c>
      <c r="AE140" s="63">
        <f t="shared" si="64"/>
        <v>37807</v>
      </c>
      <c r="AF140" s="63">
        <f t="shared" si="65"/>
        <v>1990</v>
      </c>
      <c r="AG140" s="59">
        <v>86435</v>
      </c>
      <c r="AH140" s="59">
        <v>36690</v>
      </c>
      <c r="AI140" s="59">
        <v>0</v>
      </c>
      <c r="AJ140" s="59">
        <f t="shared" si="79"/>
        <v>12</v>
      </c>
      <c r="AL140" s="55" t="s">
        <v>181</v>
      </c>
      <c r="AM140" s="55" t="s">
        <v>411</v>
      </c>
      <c r="AN140" s="58">
        <f t="shared" si="74"/>
        <v>10</v>
      </c>
      <c r="AO140" s="58">
        <f t="shared" si="75"/>
        <v>0</v>
      </c>
      <c r="AP140" s="58">
        <f t="shared" si="66"/>
        <v>19</v>
      </c>
      <c r="AQ140" s="58">
        <f t="shared" si="67"/>
        <v>6</v>
      </c>
      <c r="AR140" s="58">
        <f t="shared" si="68"/>
        <v>29</v>
      </c>
      <c r="AS140" s="58">
        <f t="shared" si="76"/>
        <v>10</v>
      </c>
      <c r="AT140" s="59">
        <v>49745</v>
      </c>
      <c r="AU140" s="63">
        <f t="shared" si="77"/>
        <v>25803</v>
      </c>
      <c r="AV140" s="63">
        <f t="shared" si="78"/>
        <v>39796</v>
      </c>
      <c r="AW140" s="63">
        <f t="shared" si="69"/>
        <v>2488</v>
      </c>
      <c r="AX140" s="59">
        <v>86435</v>
      </c>
      <c r="AY140" s="59">
        <v>36690</v>
      </c>
      <c r="AZ140" s="59">
        <v>0</v>
      </c>
      <c r="BA140" s="59">
        <f t="shared" si="80"/>
        <v>12</v>
      </c>
      <c r="BE140" s="84"/>
      <c r="BR140" s="87"/>
    </row>
    <row r="141" spans="12:70">
      <c r="L141" s="54">
        <v>28</v>
      </c>
      <c r="M141" s="54">
        <v>2</v>
      </c>
      <c r="N141" s="54" t="str">
        <f t="shared" si="60"/>
        <v>282</v>
      </c>
      <c r="O141" s="67">
        <v>0.63500000000000001</v>
      </c>
      <c r="P141" s="67"/>
      <c r="Q141" s="67"/>
      <c r="R141" s="67"/>
      <c r="U141" s="55" t="s">
        <v>182</v>
      </c>
      <c r="V141" s="55" t="s">
        <v>412</v>
      </c>
      <c r="W141" s="58">
        <f t="shared" si="70"/>
        <v>10</v>
      </c>
      <c r="X141" s="58">
        <f t="shared" si="71"/>
        <v>6</v>
      </c>
      <c r="Y141" s="58">
        <f t="shared" si="61"/>
        <v>19</v>
      </c>
      <c r="Z141" s="58">
        <f t="shared" si="62"/>
        <v>0</v>
      </c>
      <c r="AA141" s="58">
        <f t="shared" si="63"/>
        <v>29</v>
      </c>
      <c r="AB141" s="58">
        <f t="shared" si="72"/>
        <v>11</v>
      </c>
      <c r="AC141" s="59">
        <v>51745</v>
      </c>
      <c r="AD141" s="63">
        <f t="shared" si="73"/>
        <v>26803</v>
      </c>
      <c r="AE141" s="63">
        <f t="shared" si="64"/>
        <v>39327</v>
      </c>
      <c r="AF141" s="63">
        <f t="shared" si="65"/>
        <v>2070</v>
      </c>
      <c r="AG141" s="59">
        <v>88435</v>
      </c>
      <c r="AH141" s="59">
        <v>36690</v>
      </c>
      <c r="AI141" s="59">
        <v>0</v>
      </c>
      <c r="AJ141" s="59">
        <f t="shared" si="79"/>
        <v>12</v>
      </c>
      <c r="AL141" s="55" t="s">
        <v>182</v>
      </c>
      <c r="AM141" s="55" t="s">
        <v>412</v>
      </c>
      <c r="AN141" s="58">
        <f t="shared" si="74"/>
        <v>10</v>
      </c>
      <c r="AO141" s="58">
        <f t="shared" si="75"/>
        <v>0</v>
      </c>
      <c r="AP141" s="58">
        <f t="shared" si="66"/>
        <v>19</v>
      </c>
      <c r="AQ141" s="58">
        <f t="shared" si="67"/>
        <v>6</v>
      </c>
      <c r="AR141" s="58">
        <f t="shared" si="68"/>
        <v>29</v>
      </c>
      <c r="AS141" s="58">
        <f t="shared" si="76"/>
        <v>10</v>
      </c>
      <c r="AT141" s="59">
        <v>51745</v>
      </c>
      <c r="AU141" s="63">
        <f t="shared" si="77"/>
        <v>26803</v>
      </c>
      <c r="AV141" s="63">
        <f t="shared" si="78"/>
        <v>41396</v>
      </c>
      <c r="AW141" s="63">
        <f t="shared" si="69"/>
        <v>2588</v>
      </c>
      <c r="AX141" s="59">
        <v>88435</v>
      </c>
      <c r="AY141" s="59">
        <v>36690</v>
      </c>
      <c r="AZ141" s="59">
        <v>0</v>
      </c>
      <c r="BA141" s="59">
        <f t="shared" si="80"/>
        <v>12</v>
      </c>
      <c r="BE141" s="84"/>
      <c r="BR141" s="87"/>
    </row>
    <row r="142" spans="12:70">
      <c r="L142" s="54">
        <v>28</v>
      </c>
      <c r="M142" s="54">
        <v>3</v>
      </c>
      <c r="N142" s="54" t="str">
        <f t="shared" si="60"/>
        <v>283</v>
      </c>
      <c r="O142" s="67">
        <v>0.625</v>
      </c>
      <c r="P142" s="67"/>
      <c r="Q142" s="67"/>
      <c r="R142" s="67"/>
      <c r="U142" s="55" t="s">
        <v>183</v>
      </c>
      <c r="V142" s="55" t="s">
        <v>413</v>
      </c>
      <c r="W142" s="58">
        <f t="shared" si="70"/>
        <v>10</v>
      </c>
      <c r="X142" s="58">
        <f t="shared" si="71"/>
        <v>6</v>
      </c>
      <c r="Y142" s="58">
        <f t="shared" si="61"/>
        <v>19</v>
      </c>
      <c r="Z142" s="58">
        <f t="shared" si="62"/>
        <v>0</v>
      </c>
      <c r="AA142" s="58">
        <f t="shared" si="63"/>
        <v>29</v>
      </c>
      <c r="AB142" s="58">
        <f t="shared" si="72"/>
        <v>11</v>
      </c>
      <c r="AC142" s="59">
        <v>52410</v>
      </c>
      <c r="AD142" s="63">
        <f t="shared" si="73"/>
        <v>27135</v>
      </c>
      <c r="AE142" s="63">
        <f t="shared" si="64"/>
        <v>39832</v>
      </c>
      <c r="AF142" s="63">
        <f t="shared" si="65"/>
        <v>2097</v>
      </c>
      <c r="AG142" s="59">
        <v>89100</v>
      </c>
      <c r="AH142" s="59">
        <v>36690</v>
      </c>
      <c r="AI142" s="59">
        <v>0</v>
      </c>
      <c r="AJ142" s="59">
        <f t="shared" si="79"/>
        <v>12</v>
      </c>
      <c r="AL142" s="55" t="s">
        <v>183</v>
      </c>
      <c r="AM142" s="55" t="s">
        <v>413</v>
      </c>
      <c r="AN142" s="58">
        <f t="shared" si="74"/>
        <v>10</v>
      </c>
      <c r="AO142" s="58">
        <f t="shared" si="75"/>
        <v>0</v>
      </c>
      <c r="AP142" s="58">
        <f t="shared" si="66"/>
        <v>19</v>
      </c>
      <c r="AQ142" s="58">
        <f t="shared" si="67"/>
        <v>6</v>
      </c>
      <c r="AR142" s="58">
        <f t="shared" si="68"/>
        <v>29</v>
      </c>
      <c r="AS142" s="58">
        <f t="shared" si="76"/>
        <v>10</v>
      </c>
      <c r="AT142" s="59">
        <v>52410</v>
      </c>
      <c r="AU142" s="63">
        <f t="shared" si="77"/>
        <v>27135</v>
      </c>
      <c r="AV142" s="63">
        <f t="shared" si="78"/>
        <v>41928</v>
      </c>
      <c r="AW142" s="63">
        <f t="shared" si="69"/>
        <v>2621</v>
      </c>
      <c r="AX142" s="59">
        <v>89100</v>
      </c>
      <c r="AY142" s="59">
        <v>36690</v>
      </c>
      <c r="AZ142" s="59">
        <v>0</v>
      </c>
      <c r="BA142" s="59">
        <f t="shared" si="80"/>
        <v>12</v>
      </c>
      <c r="BE142" s="84"/>
      <c r="BR142" s="87"/>
    </row>
    <row r="143" spans="12:70">
      <c r="L143" s="54">
        <v>28</v>
      </c>
      <c r="M143" s="54">
        <v>4</v>
      </c>
      <c r="N143" s="54" t="str">
        <f t="shared" si="60"/>
        <v>284</v>
      </c>
      <c r="O143" s="67">
        <v>0.61499999999999999</v>
      </c>
      <c r="P143" s="67"/>
      <c r="Q143" s="67"/>
      <c r="R143" s="67"/>
      <c r="U143" s="55" t="s">
        <v>185</v>
      </c>
      <c r="V143" s="55" t="s">
        <v>414</v>
      </c>
      <c r="W143" s="58">
        <f t="shared" si="70"/>
        <v>10</v>
      </c>
      <c r="X143" s="58">
        <f t="shared" si="71"/>
        <v>6</v>
      </c>
      <c r="Y143" s="58">
        <f t="shared" si="61"/>
        <v>19</v>
      </c>
      <c r="Z143" s="58">
        <f t="shared" si="62"/>
        <v>0</v>
      </c>
      <c r="AA143" s="58">
        <f t="shared" si="63"/>
        <v>29</v>
      </c>
      <c r="AB143" s="58">
        <f t="shared" si="72"/>
        <v>11</v>
      </c>
      <c r="AC143" s="59">
        <v>47080</v>
      </c>
      <c r="AD143" s="63">
        <f t="shared" si="73"/>
        <v>24470</v>
      </c>
      <c r="AE143" s="63">
        <f t="shared" si="64"/>
        <v>35781</v>
      </c>
      <c r="AF143" s="63">
        <f t="shared" si="65"/>
        <v>1884</v>
      </c>
      <c r="AG143" s="59">
        <v>84920</v>
      </c>
      <c r="AH143" s="59">
        <v>37840</v>
      </c>
      <c r="AI143" s="59">
        <v>0</v>
      </c>
      <c r="AJ143" s="59">
        <f t="shared" si="79"/>
        <v>13</v>
      </c>
      <c r="AL143" s="55" t="s">
        <v>185</v>
      </c>
      <c r="AM143" s="55" t="s">
        <v>414</v>
      </c>
      <c r="AN143" s="58">
        <f t="shared" si="74"/>
        <v>10</v>
      </c>
      <c r="AO143" s="58">
        <f t="shared" si="75"/>
        <v>0</v>
      </c>
      <c r="AP143" s="58">
        <f t="shared" si="66"/>
        <v>19</v>
      </c>
      <c r="AQ143" s="58">
        <f t="shared" si="67"/>
        <v>6</v>
      </c>
      <c r="AR143" s="58">
        <f t="shared" si="68"/>
        <v>29</v>
      </c>
      <c r="AS143" s="58">
        <f t="shared" si="76"/>
        <v>10</v>
      </c>
      <c r="AT143" s="59">
        <v>47080</v>
      </c>
      <c r="AU143" s="63">
        <f t="shared" si="77"/>
        <v>24470</v>
      </c>
      <c r="AV143" s="63">
        <f t="shared" si="78"/>
        <v>37664</v>
      </c>
      <c r="AW143" s="63">
        <f t="shared" si="69"/>
        <v>2354</v>
      </c>
      <c r="AX143" s="59">
        <v>84920</v>
      </c>
      <c r="AY143" s="59">
        <v>37840</v>
      </c>
      <c r="AZ143" s="59">
        <v>0</v>
      </c>
      <c r="BA143" s="59">
        <f t="shared" si="80"/>
        <v>13</v>
      </c>
      <c r="BE143" s="84"/>
      <c r="BR143" s="87"/>
    </row>
    <row r="144" spans="12:70">
      <c r="L144" s="54">
        <v>28</v>
      </c>
      <c r="M144" s="54">
        <v>5</v>
      </c>
      <c r="N144" s="54" t="str">
        <f t="shared" si="60"/>
        <v>285</v>
      </c>
      <c r="O144" s="67">
        <v>0.60499999999999998</v>
      </c>
      <c r="P144" s="67"/>
      <c r="Q144" s="67"/>
      <c r="R144" s="67"/>
      <c r="U144" s="55" t="s">
        <v>186</v>
      </c>
      <c r="V144" s="55" t="s">
        <v>415</v>
      </c>
      <c r="W144" s="58">
        <f t="shared" si="70"/>
        <v>10</v>
      </c>
      <c r="X144" s="58">
        <f t="shared" si="71"/>
        <v>6</v>
      </c>
      <c r="Y144" s="58">
        <f t="shared" si="61"/>
        <v>19</v>
      </c>
      <c r="Z144" s="58">
        <f t="shared" si="62"/>
        <v>0</v>
      </c>
      <c r="AA144" s="58">
        <f t="shared" si="63"/>
        <v>29</v>
      </c>
      <c r="AB144" s="58">
        <f t="shared" si="72"/>
        <v>11</v>
      </c>
      <c r="AC144" s="59">
        <v>48415</v>
      </c>
      <c r="AD144" s="63">
        <f t="shared" si="73"/>
        <v>25138</v>
      </c>
      <c r="AE144" s="63">
        <f t="shared" si="64"/>
        <v>36796</v>
      </c>
      <c r="AF144" s="63">
        <f t="shared" si="65"/>
        <v>1937</v>
      </c>
      <c r="AG144" s="59">
        <v>86255</v>
      </c>
      <c r="AH144" s="59">
        <v>37840</v>
      </c>
      <c r="AI144" s="59">
        <v>0</v>
      </c>
      <c r="AJ144" s="59">
        <f t="shared" si="79"/>
        <v>13</v>
      </c>
      <c r="AL144" s="55" t="s">
        <v>186</v>
      </c>
      <c r="AM144" s="55" t="s">
        <v>415</v>
      </c>
      <c r="AN144" s="58">
        <f t="shared" si="74"/>
        <v>10</v>
      </c>
      <c r="AO144" s="58">
        <f t="shared" si="75"/>
        <v>0</v>
      </c>
      <c r="AP144" s="58">
        <f t="shared" si="66"/>
        <v>19</v>
      </c>
      <c r="AQ144" s="58">
        <f t="shared" si="67"/>
        <v>6</v>
      </c>
      <c r="AR144" s="58">
        <f t="shared" si="68"/>
        <v>29</v>
      </c>
      <c r="AS144" s="58">
        <f t="shared" si="76"/>
        <v>10</v>
      </c>
      <c r="AT144" s="59">
        <v>48415</v>
      </c>
      <c r="AU144" s="63">
        <f t="shared" si="77"/>
        <v>25138</v>
      </c>
      <c r="AV144" s="63">
        <f t="shared" si="78"/>
        <v>38732</v>
      </c>
      <c r="AW144" s="63">
        <f t="shared" si="69"/>
        <v>2421</v>
      </c>
      <c r="AX144" s="59">
        <v>86255</v>
      </c>
      <c r="AY144" s="59">
        <v>37840</v>
      </c>
      <c r="AZ144" s="59">
        <v>0</v>
      </c>
      <c r="BA144" s="59">
        <f t="shared" si="80"/>
        <v>13</v>
      </c>
      <c r="BE144" s="84"/>
      <c r="BR144" s="87"/>
    </row>
    <row r="145" spans="12:70">
      <c r="L145" s="54">
        <v>28</v>
      </c>
      <c r="M145" s="54">
        <v>6</v>
      </c>
      <c r="N145" s="54" t="str">
        <f t="shared" si="60"/>
        <v>286</v>
      </c>
      <c r="O145" s="67">
        <v>0.59499999999999997</v>
      </c>
      <c r="P145" s="67"/>
      <c r="Q145" s="67"/>
      <c r="R145" s="67"/>
      <c r="U145" s="55" t="s">
        <v>63</v>
      </c>
      <c r="V145" s="55" t="s">
        <v>416</v>
      </c>
      <c r="W145" s="58">
        <f t="shared" si="70"/>
        <v>10</v>
      </c>
      <c r="X145" s="58">
        <f t="shared" si="71"/>
        <v>6</v>
      </c>
      <c r="Y145" s="58">
        <f t="shared" si="61"/>
        <v>19</v>
      </c>
      <c r="Z145" s="58">
        <f t="shared" si="62"/>
        <v>0</v>
      </c>
      <c r="AA145" s="58">
        <f t="shared" si="63"/>
        <v>29</v>
      </c>
      <c r="AB145" s="58">
        <f t="shared" si="72"/>
        <v>11</v>
      </c>
      <c r="AC145" s="59">
        <v>49745</v>
      </c>
      <c r="AD145" s="63">
        <f t="shared" si="73"/>
        <v>25803</v>
      </c>
      <c r="AE145" s="63">
        <f t="shared" si="64"/>
        <v>37807</v>
      </c>
      <c r="AF145" s="63">
        <f t="shared" si="65"/>
        <v>1990</v>
      </c>
      <c r="AG145" s="59">
        <v>87585</v>
      </c>
      <c r="AH145" s="59">
        <v>37840</v>
      </c>
      <c r="AI145" s="59">
        <v>0</v>
      </c>
      <c r="AJ145" s="59">
        <f t="shared" si="79"/>
        <v>13</v>
      </c>
      <c r="AL145" s="55" t="s">
        <v>63</v>
      </c>
      <c r="AM145" s="55" t="s">
        <v>416</v>
      </c>
      <c r="AN145" s="58">
        <f t="shared" si="74"/>
        <v>10</v>
      </c>
      <c r="AO145" s="58">
        <f t="shared" si="75"/>
        <v>0</v>
      </c>
      <c r="AP145" s="58">
        <f t="shared" si="66"/>
        <v>19</v>
      </c>
      <c r="AQ145" s="58">
        <f t="shared" si="67"/>
        <v>6</v>
      </c>
      <c r="AR145" s="58">
        <f t="shared" si="68"/>
        <v>29</v>
      </c>
      <c r="AS145" s="58">
        <f t="shared" si="76"/>
        <v>10</v>
      </c>
      <c r="AT145" s="59">
        <v>49745</v>
      </c>
      <c r="AU145" s="63">
        <f t="shared" si="77"/>
        <v>25803</v>
      </c>
      <c r="AV145" s="63">
        <f t="shared" si="78"/>
        <v>39796</v>
      </c>
      <c r="AW145" s="63">
        <f t="shared" si="69"/>
        <v>2488</v>
      </c>
      <c r="AX145" s="59">
        <v>87585</v>
      </c>
      <c r="AY145" s="59">
        <v>37840</v>
      </c>
      <c r="AZ145" s="59">
        <v>0</v>
      </c>
      <c r="BA145" s="59">
        <f t="shared" si="80"/>
        <v>13</v>
      </c>
      <c r="BE145" s="84"/>
      <c r="BR145" s="87"/>
    </row>
    <row r="146" spans="12:70">
      <c r="L146" s="54">
        <v>28</v>
      </c>
      <c r="M146" s="54">
        <v>7</v>
      </c>
      <c r="N146" s="54" t="str">
        <f t="shared" si="60"/>
        <v>287</v>
      </c>
      <c r="O146" s="67">
        <v>0.58499999999999996</v>
      </c>
      <c r="P146" s="67"/>
      <c r="Q146" s="67"/>
      <c r="R146" s="67"/>
      <c r="U146" s="55" t="s">
        <v>187</v>
      </c>
      <c r="V146" s="55" t="s">
        <v>417</v>
      </c>
      <c r="W146" s="58">
        <f t="shared" si="70"/>
        <v>10</v>
      </c>
      <c r="X146" s="58">
        <f t="shared" si="71"/>
        <v>6</v>
      </c>
      <c r="Y146" s="58">
        <f t="shared" si="61"/>
        <v>19</v>
      </c>
      <c r="Z146" s="58">
        <f t="shared" si="62"/>
        <v>0</v>
      </c>
      <c r="AA146" s="58">
        <f t="shared" si="63"/>
        <v>29</v>
      </c>
      <c r="AB146" s="58">
        <f t="shared" si="72"/>
        <v>11</v>
      </c>
      <c r="AC146" s="59">
        <v>51745</v>
      </c>
      <c r="AD146" s="63">
        <f t="shared" si="73"/>
        <v>26803</v>
      </c>
      <c r="AE146" s="63">
        <f t="shared" si="64"/>
        <v>39327</v>
      </c>
      <c r="AF146" s="63">
        <f t="shared" si="65"/>
        <v>2070</v>
      </c>
      <c r="AG146" s="59">
        <v>89585</v>
      </c>
      <c r="AH146" s="59">
        <v>37840</v>
      </c>
      <c r="AI146" s="59">
        <v>0</v>
      </c>
      <c r="AJ146" s="59">
        <f t="shared" si="79"/>
        <v>13</v>
      </c>
      <c r="AL146" s="55" t="s">
        <v>187</v>
      </c>
      <c r="AM146" s="55" t="s">
        <v>417</v>
      </c>
      <c r="AN146" s="58">
        <f t="shared" si="74"/>
        <v>10</v>
      </c>
      <c r="AO146" s="58">
        <f t="shared" si="75"/>
        <v>0</v>
      </c>
      <c r="AP146" s="58">
        <f t="shared" si="66"/>
        <v>19</v>
      </c>
      <c r="AQ146" s="58">
        <f t="shared" si="67"/>
        <v>6</v>
      </c>
      <c r="AR146" s="58">
        <f t="shared" si="68"/>
        <v>29</v>
      </c>
      <c r="AS146" s="58">
        <f t="shared" si="76"/>
        <v>10</v>
      </c>
      <c r="AT146" s="59">
        <v>51745</v>
      </c>
      <c r="AU146" s="63">
        <f t="shared" si="77"/>
        <v>26803</v>
      </c>
      <c r="AV146" s="63">
        <f t="shared" si="78"/>
        <v>41396</v>
      </c>
      <c r="AW146" s="63">
        <f t="shared" si="69"/>
        <v>2588</v>
      </c>
      <c r="AX146" s="59">
        <v>89585</v>
      </c>
      <c r="AY146" s="59">
        <v>37840</v>
      </c>
      <c r="AZ146" s="59">
        <v>0</v>
      </c>
      <c r="BA146" s="59">
        <f t="shared" si="80"/>
        <v>13</v>
      </c>
      <c r="BE146" s="84"/>
      <c r="BR146" s="87"/>
    </row>
    <row r="147" spans="12:70">
      <c r="L147" s="54">
        <v>28</v>
      </c>
      <c r="M147" s="54">
        <v>8</v>
      </c>
      <c r="N147" s="54" t="str">
        <f t="shared" si="60"/>
        <v>288</v>
      </c>
      <c r="O147" s="67">
        <v>0.57499999999999996</v>
      </c>
      <c r="P147" s="67"/>
      <c r="Q147" s="67"/>
      <c r="R147" s="67"/>
      <c r="U147" s="55" t="s">
        <v>188</v>
      </c>
      <c r="V147" s="55" t="s">
        <v>418</v>
      </c>
      <c r="W147" s="58">
        <f t="shared" si="70"/>
        <v>10</v>
      </c>
      <c r="X147" s="58">
        <f t="shared" si="71"/>
        <v>6</v>
      </c>
      <c r="Y147" s="58">
        <f t="shared" si="61"/>
        <v>19</v>
      </c>
      <c r="Z147" s="58">
        <f t="shared" si="62"/>
        <v>0</v>
      </c>
      <c r="AA147" s="58">
        <f t="shared" si="63"/>
        <v>29</v>
      </c>
      <c r="AB147" s="58">
        <f t="shared" si="72"/>
        <v>11</v>
      </c>
      <c r="AC147" s="59">
        <v>52410</v>
      </c>
      <c r="AD147" s="63">
        <f t="shared" si="73"/>
        <v>27135</v>
      </c>
      <c r="AE147" s="63">
        <f t="shared" si="64"/>
        <v>39832</v>
      </c>
      <c r="AF147" s="63">
        <f t="shared" si="65"/>
        <v>2097</v>
      </c>
      <c r="AG147" s="59">
        <v>90250</v>
      </c>
      <c r="AH147" s="59">
        <v>37840</v>
      </c>
      <c r="AI147" s="59">
        <v>0</v>
      </c>
      <c r="AJ147" s="59">
        <f t="shared" si="79"/>
        <v>13</v>
      </c>
      <c r="AL147" s="55" t="s">
        <v>188</v>
      </c>
      <c r="AM147" s="55" t="s">
        <v>418</v>
      </c>
      <c r="AN147" s="58">
        <f t="shared" si="74"/>
        <v>10</v>
      </c>
      <c r="AO147" s="58">
        <f t="shared" si="75"/>
        <v>0</v>
      </c>
      <c r="AP147" s="58">
        <f t="shared" si="66"/>
        <v>19</v>
      </c>
      <c r="AQ147" s="58">
        <f t="shared" si="67"/>
        <v>6</v>
      </c>
      <c r="AR147" s="58">
        <f t="shared" si="68"/>
        <v>29</v>
      </c>
      <c r="AS147" s="58">
        <f t="shared" si="76"/>
        <v>10</v>
      </c>
      <c r="AT147" s="59">
        <v>52410</v>
      </c>
      <c r="AU147" s="63">
        <f t="shared" si="77"/>
        <v>27135</v>
      </c>
      <c r="AV147" s="63">
        <f t="shared" si="78"/>
        <v>41928</v>
      </c>
      <c r="AW147" s="63">
        <f t="shared" si="69"/>
        <v>2621</v>
      </c>
      <c r="AX147" s="59">
        <v>90250</v>
      </c>
      <c r="AY147" s="59">
        <v>37840</v>
      </c>
      <c r="AZ147" s="59">
        <v>0</v>
      </c>
      <c r="BA147" s="59">
        <f t="shared" si="80"/>
        <v>13</v>
      </c>
      <c r="BE147" s="84"/>
      <c r="BR147" s="87"/>
    </row>
    <row r="148" spans="12:70">
      <c r="L148" s="54">
        <v>28</v>
      </c>
      <c r="M148" s="54">
        <v>9</v>
      </c>
      <c r="N148" s="54" t="str">
        <f t="shared" si="60"/>
        <v>289</v>
      </c>
      <c r="O148" s="67">
        <v>0.56499999999999995</v>
      </c>
      <c r="P148" s="67"/>
      <c r="Q148" s="67"/>
      <c r="R148" s="67"/>
      <c r="U148" s="55" t="s">
        <v>64</v>
      </c>
      <c r="V148" s="55" t="s">
        <v>419</v>
      </c>
      <c r="W148" s="58">
        <f t="shared" si="70"/>
        <v>10</v>
      </c>
      <c r="X148" s="58">
        <f t="shared" si="71"/>
        <v>6</v>
      </c>
      <c r="Y148" s="58">
        <f t="shared" si="61"/>
        <v>19</v>
      </c>
      <c r="Z148" s="58">
        <f t="shared" si="62"/>
        <v>0</v>
      </c>
      <c r="AA148" s="58">
        <f t="shared" si="63"/>
        <v>29</v>
      </c>
      <c r="AB148" s="58">
        <f t="shared" si="72"/>
        <v>11</v>
      </c>
      <c r="AC148" s="59">
        <v>53075</v>
      </c>
      <c r="AD148" s="63">
        <f t="shared" si="73"/>
        <v>27468</v>
      </c>
      <c r="AE148" s="63">
        <f t="shared" si="64"/>
        <v>40337</v>
      </c>
      <c r="AF148" s="63">
        <f t="shared" si="65"/>
        <v>2123</v>
      </c>
      <c r="AG148" s="59">
        <v>90915</v>
      </c>
      <c r="AH148" s="59">
        <v>37840</v>
      </c>
      <c r="AI148" s="59">
        <v>0</v>
      </c>
      <c r="AJ148" s="59">
        <f t="shared" si="79"/>
        <v>13</v>
      </c>
      <c r="AL148" s="55" t="s">
        <v>64</v>
      </c>
      <c r="AM148" s="55" t="s">
        <v>419</v>
      </c>
      <c r="AN148" s="58">
        <f t="shared" si="74"/>
        <v>10</v>
      </c>
      <c r="AO148" s="58">
        <f t="shared" si="75"/>
        <v>0</v>
      </c>
      <c r="AP148" s="58">
        <f t="shared" si="66"/>
        <v>19</v>
      </c>
      <c r="AQ148" s="58">
        <f t="shared" si="67"/>
        <v>6</v>
      </c>
      <c r="AR148" s="58">
        <f t="shared" si="68"/>
        <v>29</v>
      </c>
      <c r="AS148" s="58">
        <f t="shared" si="76"/>
        <v>10</v>
      </c>
      <c r="AT148" s="59">
        <v>53075</v>
      </c>
      <c r="AU148" s="63">
        <f t="shared" si="77"/>
        <v>27468</v>
      </c>
      <c r="AV148" s="63">
        <f t="shared" si="78"/>
        <v>42460</v>
      </c>
      <c r="AW148" s="63">
        <f t="shared" si="69"/>
        <v>2654</v>
      </c>
      <c r="AX148" s="59">
        <v>90915</v>
      </c>
      <c r="AY148" s="59">
        <v>37840</v>
      </c>
      <c r="AZ148" s="59">
        <v>0</v>
      </c>
      <c r="BA148" s="59">
        <f t="shared" si="80"/>
        <v>13</v>
      </c>
      <c r="BE148" s="84"/>
      <c r="BR148" s="87"/>
    </row>
    <row r="149" spans="12:70">
      <c r="L149" s="54">
        <v>28</v>
      </c>
      <c r="M149" s="54">
        <v>10</v>
      </c>
      <c r="N149" s="54" t="str">
        <f t="shared" si="60"/>
        <v>2810</v>
      </c>
      <c r="O149" s="67">
        <v>0.55500000000000005</v>
      </c>
      <c r="P149" s="67"/>
      <c r="Q149" s="67"/>
      <c r="R149" s="67"/>
      <c r="U149" s="55" t="s">
        <v>189</v>
      </c>
      <c r="V149" s="55" t="s">
        <v>420</v>
      </c>
      <c r="W149" s="58">
        <f t="shared" si="70"/>
        <v>10</v>
      </c>
      <c r="X149" s="58">
        <f t="shared" si="71"/>
        <v>6</v>
      </c>
      <c r="Y149" s="58">
        <f t="shared" si="61"/>
        <v>19</v>
      </c>
      <c r="Z149" s="58">
        <f t="shared" si="62"/>
        <v>0</v>
      </c>
      <c r="AA149" s="58">
        <f t="shared" si="63"/>
        <v>29</v>
      </c>
      <c r="AB149" s="58">
        <f t="shared" si="72"/>
        <v>11</v>
      </c>
      <c r="AC149" s="59">
        <v>53075</v>
      </c>
      <c r="AD149" s="63">
        <f t="shared" si="73"/>
        <v>27468</v>
      </c>
      <c r="AE149" s="63">
        <f t="shared" si="64"/>
        <v>40337</v>
      </c>
      <c r="AF149" s="63">
        <f t="shared" si="65"/>
        <v>2123</v>
      </c>
      <c r="AG149" s="59">
        <v>93705</v>
      </c>
      <c r="AH149" s="59">
        <v>40630</v>
      </c>
      <c r="AI149" s="59">
        <v>0</v>
      </c>
      <c r="AJ149" s="59">
        <f t="shared" si="79"/>
        <v>14</v>
      </c>
      <c r="AL149" s="55" t="s">
        <v>189</v>
      </c>
      <c r="AM149" s="55" t="s">
        <v>420</v>
      </c>
      <c r="AN149" s="58">
        <f t="shared" si="74"/>
        <v>10</v>
      </c>
      <c r="AO149" s="58">
        <f t="shared" si="75"/>
        <v>0</v>
      </c>
      <c r="AP149" s="58">
        <f t="shared" si="66"/>
        <v>19</v>
      </c>
      <c r="AQ149" s="58">
        <f t="shared" si="67"/>
        <v>6</v>
      </c>
      <c r="AR149" s="58">
        <f t="shared" si="68"/>
        <v>29</v>
      </c>
      <c r="AS149" s="58">
        <f t="shared" si="76"/>
        <v>10</v>
      </c>
      <c r="AT149" s="59">
        <v>53075</v>
      </c>
      <c r="AU149" s="63">
        <f t="shared" si="77"/>
        <v>27468</v>
      </c>
      <c r="AV149" s="63">
        <f t="shared" si="78"/>
        <v>42460</v>
      </c>
      <c r="AW149" s="63">
        <f t="shared" si="69"/>
        <v>2654</v>
      </c>
      <c r="AX149" s="59">
        <v>93705</v>
      </c>
      <c r="AY149" s="59">
        <v>40630</v>
      </c>
      <c r="AZ149" s="59">
        <v>0</v>
      </c>
      <c r="BA149" s="59">
        <f t="shared" si="80"/>
        <v>14</v>
      </c>
      <c r="BE149" s="84"/>
      <c r="BR149" s="87"/>
    </row>
    <row r="150" spans="12:70">
      <c r="L150" s="54">
        <v>28</v>
      </c>
      <c r="M150" s="54">
        <v>11</v>
      </c>
      <c r="N150" s="54" t="str">
        <f t="shared" si="60"/>
        <v>2811</v>
      </c>
      <c r="O150" s="67">
        <v>0.54500000000000004</v>
      </c>
      <c r="P150" s="67"/>
      <c r="Q150" s="67"/>
      <c r="R150" s="67"/>
      <c r="U150" s="64" t="s">
        <v>210</v>
      </c>
      <c r="V150" s="64" t="s">
        <v>421</v>
      </c>
      <c r="W150" s="58">
        <f t="shared" si="70"/>
        <v>10</v>
      </c>
      <c r="X150" s="58">
        <f t="shared" si="71"/>
        <v>6</v>
      </c>
      <c r="Y150" s="58">
        <f t="shared" si="61"/>
        <v>19</v>
      </c>
      <c r="Z150" s="58">
        <f t="shared" si="62"/>
        <v>0</v>
      </c>
      <c r="AA150" s="58">
        <f t="shared" si="63"/>
        <v>29</v>
      </c>
      <c r="AB150" s="58">
        <f t="shared" si="72"/>
        <v>11</v>
      </c>
      <c r="AC150" s="59">
        <v>21775</v>
      </c>
      <c r="AD150" s="63">
        <f t="shared" si="73"/>
        <v>11818</v>
      </c>
      <c r="AE150" s="63">
        <f t="shared" si="64"/>
        <v>16549</v>
      </c>
      <c r="AF150" s="63">
        <f t="shared" si="65"/>
        <v>871</v>
      </c>
      <c r="AG150" s="59">
        <v>44425</v>
      </c>
      <c r="AH150" s="59">
        <v>18910</v>
      </c>
      <c r="AI150" s="59">
        <v>3740</v>
      </c>
      <c r="AJ150" s="59">
        <f t="shared" ref="AJ150:AJ163" si="81">VALUE(LEFT(U150,LEN(U150)-6))</f>
        <v>5</v>
      </c>
      <c r="AL150" s="64" t="s">
        <v>210</v>
      </c>
      <c r="AM150" s="64" t="s">
        <v>421</v>
      </c>
      <c r="AN150" s="58">
        <f t="shared" si="74"/>
        <v>10</v>
      </c>
      <c r="AO150" s="58">
        <f t="shared" si="75"/>
        <v>0</v>
      </c>
      <c r="AP150" s="58">
        <f t="shared" si="66"/>
        <v>19</v>
      </c>
      <c r="AQ150" s="58">
        <f t="shared" si="67"/>
        <v>6</v>
      </c>
      <c r="AR150" s="58">
        <f t="shared" si="68"/>
        <v>29</v>
      </c>
      <c r="AS150" s="58">
        <f t="shared" si="76"/>
        <v>10</v>
      </c>
      <c r="AT150" s="59">
        <v>21775</v>
      </c>
      <c r="AU150" s="63">
        <f t="shared" si="77"/>
        <v>11818</v>
      </c>
      <c r="AV150" s="63">
        <f t="shared" si="78"/>
        <v>17420</v>
      </c>
      <c r="AW150" s="63">
        <f t="shared" si="69"/>
        <v>1089</v>
      </c>
      <c r="AX150" s="59">
        <v>44425</v>
      </c>
      <c r="AY150" s="59">
        <v>18910</v>
      </c>
      <c r="AZ150" s="59">
        <v>3740</v>
      </c>
      <c r="BA150" s="59">
        <f t="shared" ref="BA150:BA163" si="82">VALUE(LEFT(AL150,LEN(AL150)-6))</f>
        <v>5</v>
      </c>
      <c r="BE150" s="84"/>
      <c r="BR150" s="87"/>
    </row>
    <row r="151" spans="12:70">
      <c r="L151" s="54">
        <v>28</v>
      </c>
      <c r="M151" s="54">
        <v>12</v>
      </c>
      <c r="N151" s="54" t="str">
        <f t="shared" si="60"/>
        <v>2812</v>
      </c>
      <c r="O151" s="67">
        <v>0.53500000000000003</v>
      </c>
      <c r="P151" s="67"/>
      <c r="Q151" s="67"/>
      <c r="R151" s="67"/>
      <c r="U151" s="64" t="s">
        <v>211</v>
      </c>
      <c r="V151" s="64" t="s">
        <v>422</v>
      </c>
      <c r="W151" s="58">
        <f t="shared" si="70"/>
        <v>10</v>
      </c>
      <c r="X151" s="58">
        <f t="shared" si="71"/>
        <v>6</v>
      </c>
      <c r="Y151" s="58">
        <f t="shared" si="61"/>
        <v>19</v>
      </c>
      <c r="Z151" s="58">
        <f t="shared" si="62"/>
        <v>0</v>
      </c>
      <c r="AA151" s="58">
        <f t="shared" si="63"/>
        <v>29</v>
      </c>
      <c r="AB151" s="58">
        <f t="shared" si="72"/>
        <v>11</v>
      </c>
      <c r="AC151" s="59">
        <v>22440</v>
      </c>
      <c r="AD151" s="63">
        <f t="shared" si="73"/>
        <v>12150</v>
      </c>
      <c r="AE151" s="63">
        <f t="shared" si="64"/>
        <v>17055</v>
      </c>
      <c r="AF151" s="63">
        <f t="shared" si="65"/>
        <v>898</v>
      </c>
      <c r="AG151" s="59">
        <v>45090</v>
      </c>
      <c r="AH151" s="59">
        <v>18910</v>
      </c>
      <c r="AI151" s="59">
        <v>3740</v>
      </c>
      <c r="AJ151" s="59">
        <f t="shared" si="81"/>
        <v>5</v>
      </c>
      <c r="AL151" s="64" t="s">
        <v>211</v>
      </c>
      <c r="AM151" s="64" t="s">
        <v>422</v>
      </c>
      <c r="AN151" s="58">
        <f t="shared" si="74"/>
        <v>10</v>
      </c>
      <c r="AO151" s="58">
        <f t="shared" si="75"/>
        <v>0</v>
      </c>
      <c r="AP151" s="58">
        <f t="shared" si="66"/>
        <v>19</v>
      </c>
      <c r="AQ151" s="58">
        <f t="shared" si="67"/>
        <v>6</v>
      </c>
      <c r="AR151" s="58">
        <f t="shared" si="68"/>
        <v>29</v>
      </c>
      <c r="AS151" s="58">
        <f t="shared" si="76"/>
        <v>10</v>
      </c>
      <c r="AT151" s="59">
        <v>22440</v>
      </c>
      <c r="AU151" s="63">
        <f t="shared" si="77"/>
        <v>12150</v>
      </c>
      <c r="AV151" s="63">
        <f t="shared" si="78"/>
        <v>17952</v>
      </c>
      <c r="AW151" s="63">
        <f t="shared" si="69"/>
        <v>1122</v>
      </c>
      <c r="AX151" s="59">
        <v>45090</v>
      </c>
      <c r="AY151" s="59">
        <v>18910</v>
      </c>
      <c r="AZ151" s="59">
        <v>3740</v>
      </c>
      <c r="BA151" s="59">
        <f t="shared" si="82"/>
        <v>5</v>
      </c>
      <c r="BE151" s="84"/>
      <c r="BR151" s="87"/>
    </row>
    <row r="152" spans="12:70">
      <c r="L152" s="54">
        <v>28</v>
      </c>
      <c r="M152" s="54">
        <v>13</v>
      </c>
      <c r="N152" s="54" t="str">
        <f t="shared" si="60"/>
        <v>2813</v>
      </c>
      <c r="O152" s="67">
        <v>0.52500000000000002</v>
      </c>
      <c r="P152" s="67"/>
      <c r="Q152" s="67"/>
      <c r="R152" s="67"/>
      <c r="U152" s="64" t="s">
        <v>212</v>
      </c>
      <c r="V152" s="64" t="s">
        <v>423</v>
      </c>
      <c r="W152" s="58">
        <f t="shared" si="70"/>
        <v>10</v>
      </c>
      <c r="X152" s="58">
        <f t="shared" si="71"/>
        <v>6</v>
      </c>
      <c r="Y152" s="58">
        <f t="shared" si="61"/>
        <v>19</v>
      </c>
      <c r="Z152" s="58">
        <f t="shared" si="62"/>
        <v>0</v>
      </c>
      <c r="AA152" s="58">
        <f t="shared" si="63"/>
        <v>29</v>
      </c>
      <c r="AB152" s="58">
        <f t="shared" si="72"/>
        <v>11</v>
      </c>
      <c r="AC152" s="59">
        <v>23105</v>
      </c>
      <c r="AD152" s="63">
        <f t="shared" si="73"/>
        <v>12483</v>
      </c>
      <c r="AE152" s="63">
        <f t="shared" si="64"/>
        <v>17560</v>
      </c>
      <c r="AF152" s="63">
        <f t="shared" si="65"/>
        <v>925</v>
      </c>
      <c r="AG152" s="59">
        <v>45755</v>
      </c>
      <c r="AH152" s="59">
        <v>18910</v>
      </c>
      <c r="AI152" s="59">
        <v>3740</v>
      </c>
      <c r="AJ152" s="59">
        <f t="shared" si="81"/>
        <v>5</v>
      </c>
      <c r="AL152" s="64" t="s">
        <v>212</v>
      </c>
      <c r="AM152" s="64" t="s">
        <v>423</v>
      </c>
      <c r="AN152" s="58">
        <f t="shared" si="74"/>
        <v>10</v>
      </c>
      <c r="AO152" s="58">
        <f t="shared" si="75"/>
        <v>0</v>
      </c>
      <c r="AP152" s="58">
        <f t="shared" si="66"/>
        <v>19</v>
      </c>
      <c r="AQ152" s="58">
        <f t="shared" si="67"/>
        <v>6</v>
      </c>
      <c r="AR152" s="58">
        <f t="shared" si="68"/>
        <v>29</v>
      </c>
      <c r="AS152" s="58">
        <f t="shared" si="76"/>
        <v>10</v>
      </c>
      <c r="AT152" s="59">
        <v>23105</v>
      </c>
      <c r="AU152" s="63">
        <f t="shared" si="77"/>
        <v>12483</v>
      </c>
      <c r="AV152" s="63">
        <f t="shared" si="78"/>
        <v>18484</v>
      </c>
      <c r="AW152" s="63">
        <f t="shared" si="69"/>
        <v>1156</v>
      </c>
      <c r="AX152" s="59">
        <v>45755</v>
      </c>
      <c r="AY152" s="59">
        <v>18910</v>
      </c>
      <c r="AZ152" s="59">
        <v>3740</v>
      </c>
      <c r="BA152" s="59">
        <f t="shared" si="82"/>
        <v>5</v>
      </c>
      <c r="BE152" s="84"/>
      <c r="BR152" s="87"/>
    </row>
    <row r="153" spans="12:70">
      <c r="L153" s="54">
        <v>28</v>
      </c>
      <c r="M153" s="54">
        <v>14</v>
      </c>
      <c r="N153" s="54" t="str">
        <f t="shared" si="60"/>
        <v>2814</v>
      </c>
      <c r="O153" s="67">
        <v>0.51500000000000001</v>
      </c>
      <c r="P153" s="67"/>
      <c r="Q153" s="67"/>
      <c r="R153" s="67"/>
      <c r="U153" s="64" t="s">
        <v>198</v>
      </c>
      <c r="V153" s="64" t="s">
        <v>424</v>
      </c>
      <c r="W153" s="58">
        <f t="shared" si="70"/>
        <v>10</v>
      </c>
      <c r="X153" s="58">
        <f t="shared" si="71"/>
        <v>6</v>
      </c>
      <c r="Y153" s="58">
        <f t="shared" si="61"/>
        <v>19</v>
      </c>
      <c r="Z153" s="58">
        <f t="shared" si="62"/>
        <v>0</v>
      </c>
      <c r="AA153" s="58">
        <f t="shared" si="63"/>
        <v>29</v>
      </c>
      <c r="AB153" s="58">
        <f t="shared" si="72"/>
        <v>11</v>
      </c>
      <c r="AC153" s="59">
        <v>23770</v>
      </c>
      <c r="AD153" s="63">
        <f t="shared" si="73"/>
        <v>12815</v>
      </c>
      <c r="AE153" s="63">
        <f t="shared" si="64"/>
        <v>18066</v>
      </c>
      <c r="AF153" s="63">
        <f t="shared" si="65"/>
        <v>951</v>
      </c>
      <c r="AG153" s="59">
        <v>46420</v>
      </c>
      <c r="AH153" s="59">
        <v>18910</v>
      </c>
      <c r="AI153" s="59">
        <v>3740</v>
      </c>
      <c r="AJ153" s="59">
        <f t="shared" si="81"/>
        <v>5</v>
      </c>
      <c r="AL153" s="64" t="s">
        <v>198</v>
      </c>
      <c r="AM153" s="64" t="s">
        <v>424</v>
      </c>
      <c r="AN153" s="58">
        <f t="shared" si="74"/>
        <v>10</v>
      </c>
      <c r="AO153" s="58">
        <f t="shared" si="75"/>
        <v>0</v>
      </c>
      <c r="AP153" s="58">
        <f t="shared" si="66"/>
        <v>19</v>
      </c>
      <c r="AQ153" s="58">
        <f t="shared" si="67"/>
        <v>6</v>
      </c>
      <c r="AR153" s="58">
        <f t="shared" si="68"/>
        <v>29</v>
      </c>
      <c r="AS153" s="58">
        <f t="shared" si="76"/>
        <v>10</v>
      </c>
      <c r="AT153" s="59">
        <v>23770</v>
      </c>
      <c r="AU153" s="63">
        <f t="shared" si="77"/>
        <v>12815</v>
      </c>
      <c r="AV153" s="63">
        <f t="shared" si="78"/>
        <v>19016</v>
      </c>
      <c r="AW153" s="63">
        <f t="shared" si="69"/>
        <v>1189</v>
      </c>
      <c r="AX153" s="59">
        <v>46420</v>
      </c>
      <c r="AY153" s="59">
        <v>18910</v>
      </c>
      <c r="AZ153" s="59">
        <v>3740</v>
      </c>
      <c r="BA153" s="59">
        <f t="shared" si="82"/>
        <v>5</v>
      </c>
      <c r="BE153" s="84"/>
      <c r="BR153" s="87"/>
    </row>
    <row r="154" spans="12:70">
      <c r="L154" s="54">
        <v>28</v>
      </c>
      <c r="M154" s="54">
        <v>15</v>
      </c>
      <c r="N154" s="54" t="str">
        <f t="shared" si="60"/>
        <v>2815</v>
      </c>
      <c r="O154" s="67">
        <v>0.505</v>
      </c>
      <c r="P154" s="67"/>
      <c r="Q154" s="67"/>
      <c r="R154" s="67"/>
      <c r="U154" s="64" t="s">
        <v>199</v>
      </c>
      <c r="V154" s="64" t="s">
        <v>425</v>
      </c>
      <c r="W154" s="58">
        <f t="shared" si="70"/>
        <v>10</v>
      </c>
      <c r="X154" s="58">
        <f t="shared" si="71"/>
        <v>6</v>
      </c>
      <c r="Y154" s="58">
        <f t="shared" si="61"/>
        <v>19</v>
      </c>
      <c r="Z154" s="58">
        <f t="shared" si="62"/>
        <v>0</v>
      </c>
      <c r="AA154" s="58">
        <f t="shared" si="63"/>
        <v>29</v>
      </c>
      <c r="AB154" s="58">
        <f t="shared" si="72"/>
        <v>11</v>
      </c>
      <c r="AC154" s="59">
        <v>24440</v>
      </c>
      <c r="AD154" s="63">
        <f t="shared" si="73"/>
        <v>13150</v>
      </c>
      <c r="AE154" s="63">
        <f t="shared" si="64"/>
        <v>18575</v>
      </c>
      <c r="AF154" s="63">
        <f t="shared" si="65"/>
        <v>978</v>
      </c>
      <c r="AG154" s="59">
        <v>47090</v>
      </c>
      <c r="AH154" s="59">
        <v>18910</v>
      </c>
      <c r="AI154" s="59">
        <v>3740</v>
      </c>
      <c r="AJ154" s="59">
        <f t="shared" si="81"/>
        <v>5</v>
      </c>
      <c r="AL154" s="64" t="s">
        <v>199</v>
      </c>
      <c r="AM154" s="64" t="s">
        <v>425</v>
      </c>
      <c r="AN154" s="58">
        <f t="shared" si="74"/>
        <v>10</v>
      </c>
      <c r="AO154" s="58">
        <f t="shared" si="75"/>
        <v>0</v>
      </c>
      <c r="AP154" s="58">
        <f t="shared" si="66"/>
        <v>19</v>
      </c>
      <c r="AQ154" s="58">
        <f t="shared" si="67"/>
        <v>6</v>
      </c>
      <c r="AR154" s="58">
        <f t="shared" si="68"/>
        <v>29</v>
      </c>
      <c r="AS154" s="58">
        <f t="shared" si="76"/>
        <v>10</v>
      </c>
      <c r="AT154" s="59">
        <v>24440</v>
      </c>
      <c r="AU154" s="63">
        <f t="shared" si="77"/>
        <v>13150</v>
      </c>
      <c r="AV154" s="63">
        <f t="shared" si="78"/>
        <v>19552</v>
      </c>
      <c r="AW154" s="63">
        <f t="shared" si="69"/>
        <v>1222</v>
      </c>
      <c r="AX154" s="59">
        <v>47090</v>
      </c>
      <c r="AY154" s="59">
        <v>18910</v>
      </c>
      <c r="AZ154" s="59">
        <v>3740</v>
      </c>
      <c r="BA154" s="59">
        <f t="shared" si="82"/>
        <v>5</v>
      </c>
      <c r="BE154" s="84"/>
      <c r="BR154" s="87"/>
    </row>
    <row r="155" spans="12:70">
      <c r="L155" s="54">
        <v>28</v>
      </c>
      <c r="M155" s="54">
        <v>16</v>
      </c>
      <c r="N155" s="54" t="str">
        <f t="shared" si="60"/>
        <v>2816</v>
      </c>
      <c r="O155" s="67">
        <v>0.495</v>
      </c>
      <c r="P155" s="67"/>
      <c r="Q155" s="67"/>
      <c r="R155" s="67"/>
      <c r="U155" s="64" t="s">
        <v>200</v>
      </c>
      <c r="V155" s="64" t="s">
        <v>426</v>
      </c>
      <c r="W155" s="58">
        <f t="shared" si="70"/>
        <v>10</v>
      </c>
      <c r="X155" s="58">
        <f t="shared" si="71"/>
        <v>6</v>
      </c>
      <c r="Y155" s="58">
        <f t="shared" si="61"/>
        <v>19</v>
      </c>
      <c r="Z155" s="58">
        <f t="shared" si="62"/>
        <v>0</v>
      </c>
      <c r="AA155" s="58">
        <f t="shared" si="63"/>
        <v>29</v>
      </c>
      <c r="AB155" s="58">
        <f t="shared" si="72"/>
        <v>11</v>
      </c>
      <c r="AC155" s="59">
        <v>25435</v>
      </c>
      <c r="AD155" s="63">
        <f t="shared" si="73"/>
        <v>13648</v>
      </c>
      <c r="AE155" s="63">
        <f t="shared" si="64"/>
        <v>19331</v>
      </c>
      <c r="AF155" s="63">
        <f t="shared" si="65"/>
        <v>1018</v>
      </c>
      <c r="AG155" s="59">
        <v>48085</v>
      </c>
      <c r="AH155" s="59">
        <v>18910</v>
      </c>
      <c r="AI155" s="59">
        <v>3740</v>
      </c>
      <c r="AJ155" s="59">
        <f t="shared" si="81"/>
        <v>5</v>
      </c>
      <c r="AL155" s="64" t="s">
        <v>200</v>
      </c>
      <c r="AM155" s="64" t="s">
        <v>426</v>
      </c>
      <c r="AN155" s="58">
        <f t="shared" si="74"/>
        <v>10</v>
      </c>
      <c r="AO155" s="58">
        <f t="shared" si="75"/>
        <v>0</v>
      </c>
      <c r="AP155" s="58">
        <f t="shared" si="66"/>
        <v>19</v>
      </c>
      <c r="AQ155" s="58">
        <f t="shared" si="67"/>
        <v>6</v>
      </c>
      <c r="AR155" s="58">
        <f t="shared" si="68"/>
        <v>29</v>
      </c>
      <c r="AS155" s="58">
        <f t="shared" si="76"/>
        <v>10</v>
      </c>
      <c r="AT155" s="59">
        <v>25435</v>
      </c>
      <c r="AU155" s="63">
        <f t="shared" si="77"/>
        <v>13648</v>
      </c>
      <c r="AV155" s="63">
        <f t="shared" si="78"/>
        <v>20348</v>
      </c>
      <c r="AW155" s="63">
        <f t="shared" si="69"/>
        <v>1272</v>
      </c>
      <c r="AX155" s="59">
        <v>48085</v>
      </c>
      <c r="AY155" s="59">
        <v>18910</v>
      </c>
      <c r="AZ155" s="59">
        <v>3740</v>
      </c>
      <c r="BA155" s="59">
        <f t="shared" si="82"/>
        <v>5</v>
      </c>
      <c r="BE155" s="84"/>
      <c r="BR155" s="87"/>
    </row>
    <row r="156" spans="12:70">
      <c r="L156" s="54">
        <v>27</v>
      </c>
      <c r="M156" s="54">
        <v>1</v>
      </c>
      <c r="N156" s="54" t="str">
        <f t="shared" si="60"/>
        <v>271</v>
      </c>
      <c r="O156" s="67">
        <v>0.63</v>
      </c>
      <c r="P156" s="67"/>
      <c r="Q156" s="67"/>
      <c r="R156" s="67"/>
      <c r="U156" s="64" t="s">
        <v>201</v>
      </c>
      <c r="V156" s="64" t="s">
        <v>427</v>
      </c>
      <c r="W156" s="58">
        <f t="shared" si="70"/>
        <v>10</v>
      </c>
      <c r="X156" s="58">
        <f t="shared" si="71"/>
        <v>6</v>
      </c>
      <c r="Y156" s="58">
        <f t="shared" si="61"/>
        <v>19</v>
      </c>
      <c r="Z156" s="58">
        <f t="shared" si="62"/>
        <v>0</v>
      </c>
      <c r="AA156" s="58">
        <f t="shared" si="63"/>
        <v>29</v>
      </c>
      <c r="AB156" s="58">
        <f t="shared" si="72"/>
        <v>11</v>
      </c>
      <c r="AC156" s="59">
        <v>26435</v>
      </c>
      <c r="AD156" s="63">
        <f t="shared" si="73"/>
        <v>14148</v>
      </c>
      <c r="AE156" s="63">
        <f t="shared" si="64"/>
        <v>20091</v>
      </c>
      <c r="AF156" s="63">
        <f t="shared" si="65"/>
        <v>1058</v>
      </c>
      <c r="AG156" s="59">
        <v>49085</v>
      </c>
      <c r="AH156" s="59">
        <v>18910</v>
      </c>
      <c r="AI156" s="59">
        <v>3740</v>
      </c>
      <c r="AJ156" s="59">
        <f t="shared" si="81"/>
        <v>5</v>
      </c>
      <c r="AL156" s="64" t="s">
        <v>201</v>
      </c>
      <c r="AM156" s="64" t="s">
        <v>427</v>
      </c>
      <c r="AN156" s="58">
        <f t="shared" si="74"/>
        <v>10</v>
      </c>
      <c r="AO156" s="58">
        <f t="shared" si="75"/>
        <v>0</v>
      </c>
      <c r="AP156" s="58">
        <f t="shared" si="66"/>
        <v>19</v>
      </c>
      <c r="AQ156" s="58">
        <f t="shared" si="67"/>
        <v>6</v>
      </c>
      <c r="AR156" s="58">
        <f t="shared" si="68"/>
        <v>29</v>
      </c>
      <c r="AS156" s="58">
        <f t="shared" si="76"/>
        <v>10</v>
      </c>
      <c r="AT156" s="59">
        <v>26435</v>
      </c>
      <c r="AU156" s="63">
        <f t="shared" si="77"/>
        <v>14148</v>
      </c>
      <c r="AV156" s="63">
        <f t="shared" si="78"/>
        <v>21148</v>
      </c>
      <c r="AW156" s="63">
        <f t="shared" si="69"/>
        <v>1322</v>
      </c>
      <c r="AX156" s="59">
        <v>49085</v>
      </c>
      <c r="AY156" s="59">
        <v>18910</v>
      </c>
      <c r="AZ156" s="59">
        <v>3740</v>
      </c>
      <c r="BA156" s="59">
        <f t="shared" si="82"/>
        <v>5</v>
      </c>
      <c r="BE156" s="84"/>
      <c r="BR156" s="87"/>
    </row>
    <row r="157" spans="12:70">
      <c r="L157" s="54">
        <v>27</v>
      </c>
      <c r="M157" s="54">
        <v>2</v>
      </c>
      <c r="N157" s="54" t="str">
        <f t="shared" ref="N157:N220" si="83">L157&amp;M157</f>
        <v>272</v>
      </c>
      <c r="O157" s="67">
        <v>0.62</v>
      </c>
      <c r="P157" s="67"/>
      <c r="Q157" s="67"/>
      <c r="R157" s="67"/>
      <c r="U157" s="64" t="s">
        <v>202</v>
      </c>
      <c r="V157" s="64" t="s">
        <v>428</v>
      </c>
      <c r="W157" s="58">
        <f t="shared" si="70"/>
        <v>10</v>
      </c>
      <c r="X157" s="58">
        <f t="shared" si="71"/>
        <v>6</v>
      </c>
      <c r="Y157" s="58">
        <f t="shared" si="61"/>
        <v>19</v>
      </c>
      <c r="Z157" s="58">
        <f t="shared" si="62"/>
        <v>0</v>
      </c>
      <c r="AA157" s="58">
        <f t="shared" si="63"/>
        <v>29</v>
      </c>
      <c r="AB157" s="58">
        <f t="shared" si="72"/>
        <v>11</v>
      </c>
      <c r="AC157" s="59">
        <v>27435</v>
      </c>
      <c r="AD157" s="63">
        <f t="shared" si="73"/>
        <v>14648</v>
      </c>
      <c r="AE157" s="63">
        <f t="shared" si="64"/>
        <v>20851</v>
      </c>
      <c r="AF157" s="63">
        <f t="shared" si="65"/>
        <v>1098</v>
      </c>
      <c r="AG157" s="59">
        <v>50085</v>
      </c>
      <c r="AH157" s="59">
        <v>18910</v>
      </c>
      <c r="AI157" s="59">
        <v>3740</v>
      </c>
      <c r="AJ157" s="59">
        <f t="shared" si="81"/>
        <v>5</v>
      </c>
      <c r="AL157" s="64" t="s">
        <v>202</v>
      </c>
      <c r="AM157" s="64" t="s">
        <v>428</v>
      </c>
      <c r="AN157" s="58">
        <f t="shared" si="74"/>
        <v>10</v>
      </c>
      <c r="AO157" s="58">
        <f t="shared" si="75"/>
        <v>0</v>
      </c>
      <c r="AP157" s="58">
        <f t="shared" si="66"/>
        <v>19</v>
      </c>
      <c r="AQ157" s="58">
        <f t="shared" si="67"/>
        <v>6</v>
      </c>
      <c r="AR157" s="58">
        <f t="shared" si="68"/>
        <v>29</v>
      </c>
      <c r="AS157" s="58">
        <f t="shared" si="76"/>
        <v>10</v>
      </c>
      <c r="AT157" s="59">
        <v>27435</v>
      </c>
      <c r="AU157" s="63">
        <f t="shared" si="77"/>
        <v>14648</v>
      </c>
      <c r="AV157" s="63">
        <f t="shared" si="78"/>
        <v>21948</v>
      </c>
      <c r="AW157" s="63">
        <f t="shared" si="69"/>
        <v>1372</v>
      </c>
      <c r="AX157" s="59">
        <v>50085</v>
      </c>
      <c r="AY157" s="59">
        <v>18910</v>
      </c>
      <c r="AZ157" s="59">
        <v>3740</v>
      </c>
      <c r="BA157" s="59">
        <f t="shared" si="82"/>
        <v>5</v>
      </c>
      <c r="BE157" s="84"/>
      <c r="BR157" s="87"/>
    </row>
    <row r="158" spans="12:70">
      <c r="L158" s="54">
        <v>27</v>
      </c>
      <c r="M158" s="54">
        <v>3</v>
      </c>
      <c r="N158" s="54" t="str">
        <f t="shared" si="83"/>
        <v>273</v>
      </c>
      <c r="O158" s="67">
        <v>0.61</v>
      </c>
      <c r="P158" s="67"/>
      <c r="Q158" s="67"/>
      <c r="R158" s="67"/>
      <c r="U158" s="64" t="s">
        <v>203</v>
      </c>
      <c r="V158" s="64" t="s">
        <v>429</v>
      </c>
      <c r="W158" s="58">
        <f t="shared" si="70"/>
        <v>10</v>
      </c>
      <c r="X158" s="58">
        <f t="shared" si="71"/>
        <v>6</v>
      </c>
      <c r="Y158" s="58">
        <f t="shared" si="61"/>
        <v>19</v>
      </c>
      <c r="Z158" s="58">
        <f t="shared" si="62"/>
        <v>0</v>
      </c>
      <c r="AA158" s="58">
        <f t="shared" si="63"/>
        <v>29</v>
      </c>
      <c r="AB158" s="58">
        <f t="shared" si="72"/>
        <v>11</v>
      </c>
      <c r="AC158" s="59">
        <v>28435</v>
      </c>
      <c r="AD158" s="63">
        <f t="shared" si="73"/>
        <v>15148</v>
      </c>
      <c r="AE158" s="63">
        <f t="shared" si="64"/>
        <v>21611</v>
      </c>
      <c r="AF158" s="63">
        <f t="shared" si="65"/>
        <v>1138</v>
      </c>
      <c r="AG158" s="59">
        <v>51085</v>
      </c>
      <c r="AH158" s="59">
        <v>18910</v>
      </c>
      <c r="AI158" s="59">
        <v>3740</v>
      </c>
      <c r="AJ158" s="59">
        <f t="shared" si="81"/>
        <v>5</v>
      </c>
      <c r="AL158" s="64" t="s">
        <v>203</v>
      </c>
      <c r="AM158" s="64" t="s">
        <v>429</v>
      </c>
      <c r="AN158" s="58">
        <f t="shared" si="74"/>
        <v>10</v>
      </c>
      <c r="AO158" s="58">
        <f t="shared" si="75"/>
        <v>0</v>
      </c>
      <c r="AP158" s="58">
        <f t="shared" si="66"/>
        <v>19</v>
      </c>
      <c r="AQ158" s="58">
        <f t="shared" si="67"/>
        <v>6</v>
      </c>
      <c r="AR158" s="58">
        <f t="shared" si="68"/>
        <v>29</v>
      </c>
      <c r="AS158" s="58">
        <f t="shared" si="76"/>
        <v>10</v>
      </c>
      <c r="AT158" s="59">
        <v>28435</v>
      </c>
      <c r="AU158" s="63">
        <f t="shared" si="77"/>
        <v>15148</v>
      </c>
      <c r="AV158" s="63">
        <f t="shared" si="78"/>
        <v>22748</v>
      </c>
      <c r="AW158" s="63">
        <f t="shared" si="69"/>
        <v>1422</v>
      </c>
      <c r="AX158" s="59">
        <v>51085</v>
      </c>
      <c r="AY158" s="59">
        <v>18910</v>
      </c>
      <c r="AZ158" s="59">
        <v>3740</v>
      </c>
      <c r="BA158" s="59">
        <f t="shared" si="82"/>
        <v>5</v>
      </c>
      <c r="BE158" s="84"/>
      <c r="BR158" s="87"/>
    </row>
    <row r="159" spans="12:70">
      <c r="L159" s="54">
        <v>27</v>
      </c>
      <c r="M159" s="54">
        <v>4</v>
      </c>
      <c r="N159" s="54" t="str">
        <f t="shared" si="83"/>
        <v>274</v>
      </c>
      <c r="O159" s="67">
        <v>0.6</v>
      </c>
      <c r="P159" s="67"/>
      <c r="Q159" s="67"/>
      <c r="R159" s="67"/>
      <c r="U159" s="64" t="s">
        <v>204</v>
      </c>
      <c r="V159" s="64" t="s">
        <v>430</v>
      </c>
      <c r="W159" s="58">
        <f t="shared" si="70"/>
        <v>10</v>
      </c>
      <c r="X159" s="58">
        <f t="shared" si="71"/>
        <v>6</v>
      </c>
      <c r="Y159" s="58">
        <f t="shared" si="61"/>
        <v>19</v>
      </c>
      <c r="Z159" s="58">
        <f t="shared" si="62"/>
        <v>0</v>
      </c>
      <c r="AA159" s="58">
        <f t="shared" si="63"/>
        <v>29</v>
      </c>
      <c r="AB159" s="58">
        <f t="shared" si="72"/>
        <v>11</v>
      </c>
      <c r="AC159" s="59">
        <v>29435</v>
      </c>
      <c r="AD159" s="63">
        <f t="shared" si="73"/>
        <v>15648</v>
      </c>
      <c r="AE159" s="63">
        <f t="shared" si="64"/>
        <v>22371</v>
      </c>
      <c r="AF159" s="63">
        <f t="shared" si="65"/>
        <v>1178</v>
      </c>
      <c r="AG159" s="59">
        <v>52085</v>
      </c>
      <c r="AH159" s="59">
        <v>18910</v>
      </c>
      <c r="AI159" s="59">
        <v>3740</v>
      </c>
      <c r="AJ159" s="59">
        <f t="shared" si="81"/>
        <v>5</v>
      </c>
      <c r="AL159" s="64" t="s">
        <v>204</v>
      </c>
      <c r="AM159" s="64" t="s">
        <v>430</v>
      </c>
      <c r="AN159" s="58">
        <f t="shared" si="74"/>
        <v>10</v>
      </c>
      <c r="AO159" s="58">
        <f t="shared" si="75"/>
        <v>0</v>
      </c>
      <c r="AP159" s="58">
        <f t="shared" si="66"/>
        <v>19</v>
      </c>
      <c r="AQ159" s="58">
        <f t="shared" si="67"/>
        <v>6</v>
      </c>
      <c r="AR159" s="58">
        <f t="shared" si="68"/>
        <v>29</v>
      </c>
      <c r="AS159" s="58">
        <f t="shared" si="76"/>
        <v>10</v>
      </c>
      <c r="AT159" s="59">
        <v>29435</v>
      </c>
      <c r="AU159" s="63">
        <f t="shared" si="77"/>
        <v>15648</v>
      </c>
      <c r="AV159" s="63">
        <f t="shared" si="78"/>
        <v>23548</v>
      </c>
      <c r="AW159" s="63">
        <f t="shared" si="69"/>
        <v>1472</v>
      </c>
      <c r="AX159" s="59">
        <v>52085</v>
      </c>
      <c r="AY159" s="59">
        <v>18910</v>
      </c>
      <c r="AZ159" s="59">
        <v>3740</v>
      </c>
      <c r="BA159" s="59">
        <f t="shared" si="82"/>
        <v>5</v>
      </c>
      <c r="BE159" s="84"/>
      <c r="BR159" s="87"/>
    </row>
    <row r="160" spans="12:70">
      <c r="L160" s="54">
        <v>27</v>
      </c>
      <c r="M160" s="54">
        <v>5</v>
      </c>
      <c r="N160" s="54" t="str">
        <f t="shared" si="83"/>
        <v>275</v>
      </c>
      <c r="O160" s="67">
        <v>0.59</v>
      </c>
      <c r="P160" s="67"/>
      <c r="Q160" s="67"/>
      <c r="R160" s="67"/>
      <c r="U160" s="64" t="s">
        <v>205</v>
      </c>
      <c r="V160" s="64" t="s">
        <v>431</v>
      </c>
      <c r="W160" s="58">
        <f t="shared" si="70"/>
        <v>10</v>
      </c>
      <c r="X160" s="58">
        <f t="shared" si="71"/>
        <v>6</v>
      </c>
      <c r="Y160" s="58">
        <f t="shared" si="61"/>
        <v>19</v>
      </c>
      <c r="Z160" s="58">
        <f t="shared" si="62"/>
        <v>0</v>
      </c>
      <c r="AA160" s="58">
        <f t="shared" si="63"/>
        <v>29</v>
      </c>
      <c r="AB160" s="58">
        <f t="shared" si="72"/>
        <v>11</v>
      </c>
      <c r="AC160" s="59">
        <v>30430</v>
      </c>
      <c r="AD160" s="63">
        <f t="shared" si="73"/>
        <v>16145</v>
      </c>
      <c r="AE160" s="63">
        <f t="shared" si="64"/>
        <v>23127</v>
      </c>
      <c r="AF160" s="63">
        <f t="shared" si="65"/>
        <v>1218</v>
      </c>
      <c r="AG160" s="59">
        <v>53080</v>
      </c>
      <c r="AH160" s="59">
        <v>18910</v>
      </c>
      <c r="AI160" s="59">
        <v>3740</v>
      </c>
      <c r="AJ160" s="59">
        <f t="shared" si="81"/>
        <v>5</v>
      </c>
      <c r="AL160" s="64" t="s">
        <v>205</v>
      </c>
      <c r="AM160" s="64" t="s">
        <v>431</v>
      </c>
      <c r="AN160" s="58">
        <f t="shared" si="74"/>
        <v>10</v>
      </c>
      <c r="AO160" s="58">
        <f t="shared" si="75"/>
        <v>0</v>
      </c>
      <c r="AP160" s="58">
        <f t="shared" si="66"/>
        <v>19</v>
      </c>
      <c r="AQ160" s="58">
        <f t="shared" si="67"/>
        <v>6</v>
      </c>
      <c r="AR160" s="58">
        <f t="shared" si="68"/>
        <v>29</v>
      </c>
      <c r="AS160" s="58">
        <f t="shared" si="76"/>
        <v>10</v>
      </c>
      <c r="AT160" s="59">
        <v>30430</v>
      </c>
      <c r="AU160" s="63">
        <f t="shared" si="77"/>
        <v>16145</v>
      </c>
      <c r="AV160" s="63">
        <f t="shared" si="78"/>
        <v>24344</v>
      </c>
      <c r="AW160" s="63">
        <f t="shared" si="69"/>
        <v>1522</v>
      </c>
      <c r="AX160" s="59">
        <v>53080</v>
      </c>
      <c r="AY160" s="59">
        <v>18910</v>
      </c>
      <c r="AZ160" s="59">
        <v>3740</v>
      </c>
      <c r="BA160" s="59">
        <f t="shared" si="82"/>
        <v>5</v>
      </c>
      <c r="BE160" s="84"/>
      <c r="BR160" s="87"/>
    </row>
    <row r="161" spans="12:70">
      <c r="L161" s="54">
        <v>27</v>
      </c>
      <c r="M161" s="54">
        <v>6</v>
      </c>
      <c r="N161" s="54" t="str">
        <f t="shared" si="83"/>
        <v>276</v>
      </c>
      <c r="O161" s="67">
        <v>0.57999999999999996</v>
      </c>
      <c r="P161" s="67"/>
      <c r="Q161" s="67"/>
      <c r="R161" s="67"/>
      <c r="U161" s="64" t="s">
        <v>206</v>
      </c>
      <c r="V161" s="64" t="s">
        <v>432</v>
      </c>
      <c r="W161" s="58">
        <f t="shared" si="70"/>
        <v>10</v>
      </c>
      <c r="X161" s="58">
        <f t="shared" si="71"/>
        <v>6</v>
      </c>
      <c r="Y161" s="58">
        <f t="shared" si="61"/>
        <v>19</v>
      </c>
      <c r="Z161" s="58">
        <f t="shared" si="62"/>
        <v>0</v>
      </c>
      <c r="AA161" s="58">
        <f t="shared" si="63"/>
        <v>29</v>
      </c>
      <c r="AB161" s="58">
        <f t="shared" si="72"/>
        <v>11</v>
      </c>
      <c r="AC161" s="59">
        <v>31430</v>
      </c>
      <c r="AD161" s="63">
        <f t="shared" si="73"/>
        <v>16645</v>
      </c>
      <c r="AE161" s="63">
        <f t="shared" si="64"/>
        <v>23887</v>
      </c>
      <c r="AF161" s="63">
        <f t="shared" si="65"/>
        <v>1258</v>
      </c>
      <c r="AG161" s="59">
        <v>54080</v>
      </c>
      <c r="AH161" s="59">
        <v>18910</v>
      </c>
      <c r="AI161" s="59">
        <v>3740</v>
      </c>
      <c r="AJ161" s="59">
        <f t="shared" si="81"/>
        <v>5</v>
      </c>
      <c r="AL161" s="64" t="s">
        <v>206</v>
      </c>
      <c r="AM161" s="64" t="s">
        <v>432</v>
      </c>
      <c r="AN161" s="58">
        <f t="shared" si="74"/>
        <v>10</v>
      </c>
      <c r="AO161" s="58">
        <f t="shared" si="75"/>
        <v>0</v>
      </c>
      <c r="AP161" s="58">
        <f t="shared" si="66"/>
        <v>19</v>
      </c>
      <c r="AQ161" s="58">
        <f t="shared" si="67"/>
        <v>6</v>
      </c>
      <c r="AR161" s="58">
        <f t="shared" si="68"/>
        <v>29</v>
      </c>
      <c r="AS161" s="58">
        <f t="shared" si="76"/>
        <v>10</v>
      </c>
      <c r="AT161" s="59">
        <v>31430</v>
      </c>
      <c r="AU161" s="63">
        <f t="shared" si="77"/>
        <v>16645</v>
      </c>
      <c r="AV161" s="63">
        <f t="shared" si="78"/>
        <v>25144</v>
      </c>
      <c r="AW161" s="63">
        <f t="shared" si="69"/>
        <v>1572</v>
      </c>
      <c r="AX161" s="59">
        <v>54080</v>
      </c>
      <c r="AY161" s="59">
        <v>18910</v>
      </c>
      <c r="AZ161" s="59">
        <v>3740</v>
      </c>
      <c r="BA161" s="59">
        <f t="shared" si="82"/>
        <v>5</v>
      </c>
      <c r="BE161" s="84"/>
      <c r="BR161" s="87"/>
    </row>
    <row r="162" spans="12:70">
      <c r="L162" s="54">
        <v>27</v>
      </c>
      <c r="M162" s="54">
        <v>7</v>
      </c>
      <c r="N162" s="54" t="str">
        <f t="shared" si="83"/>
        <v>277</v>
      </c>
      <c r="O162" s="67">
        <v>0.56999999999999995</v>
      </c>
      <c r="P162" s="67"/>
      <c r="Q162" s="67"/>
      <c r="R162" s="67"/>
      <c r="U162" s="64" t="s">
        <v>207</v>
      </c>
      <c r="V162" s="64" t="s">
        <v>433</v>
      </c>
      <c r="W162" s="58">
        <f t="shared" si="70"/>
        <v>10</v>
      </c>
      <c r="X162" s="58">
        <f t="shared" si="71"/>
        <v>6</v>
      </c>
      <c r="Y162" s="58">
        <f t="shared" si="61"/>
        <v>19</v>
      </c>
      <c r="Z162" s="58">
        <f t="shared" si="62"/>
        <v>0</v>
      </c>
      <c r="AA162" s="58">
        <f t="shared" si="63"/>
        <v>29</v>
      </c>
      <c r="AB162" s="58">
        <f t="shared" si="72"/>
        <v>11</v>
      </c>
      <c r="AC162" s="59">
        <v>32430</v>
      </c>
      <c r="AD162" s="63">
        <f t="shared" si="73"/>
        <v>17145</v>
      </c>
      <c r="AE162" s="63">
        <f t="shared" si="64"/>
        <v>24647</v>
      </c>
      <c r="AF162" s="63">
        <f t="shared" si="65"/>
        <v>1298</v>
      </c>
      <c r="AG162" s="59">
        <v>55080</v>
      </c>
      <c r="AH162" s="59">
        <v>18910</v>
      </c>
      <c r="AI162" s="59">
        <v>3740</v>
      </c>
      <c r="AJ162" s="59">
        <f t="shared" si="81"/>
        <v>5</v>
      </c>
      <c r="AL162" s="64" t="s">
        <v>207</v>
      </c>
      <c r="AM162" s="64" t="s">
        <v>433</v>
      </c>
      <c r="AN162" s="58">
        <f t="shared" si="74"/>
        <v>10</v>
      </c>
      <c r="AO162" s="58">
        <f t="shared" si="75"/>
        <v>0</v>
      </c>
      <c r="AP162" s="58">
        <f t="shared" si="66"/>
        <v>19</v>
      </c>
      <c r="AQ162" s="58">
        <f t="shared" si="67"/>
        <v>6</v>
      </c>
      <c r="AR162" s="58">
        <f t="shared" si="68"/>
        <v>29</v>
      </c>
      <c r="AS162" s="58">
        <f t="shared" si="76"/>
        <v>10</v>
      </c>
      <c r="AT162" s="59">
        <v>32430</v>
      </c>
      <c r="AU162" s="63">
        <f t="shared" si="77"/>
        <v>17145</v>
      </c>
      <c r="AV162" s="63">
        <f t="shared" si="78"/>
        <v>25944</v>
      </c>
      <c r="AW162" s="63">
        <f t="shared" si="69"/>
        <v>1622</v>
      </c>
      <c r="AX162" s="59">
        <v>55080</v>
      </c>
      <c r="AY162" s="59">
        <v>18910</v>
      </c>
      <c r="AZ162" s="59">
        <v>3740</v>
      </c>
      <c r="BA162" s="59">
        <f t="shared" si="82"/>
        <v>5</v>
      </c>
      <c r="BE162" s="84"/>
      <c r="BR162" s="87"/>
    </row>
    <row r="163" spans="12:70">
      <c r="L163" s="54">
        <v>27</v>
      </c>
      <c r="M163" s="54">
        <v>8</v>
      </c>
      <c r="N163" s="54" t="str">
        <f t="shared" si="83"/>
        <v>278</v>
      </c>
      <c r="O163" s="67">
        <v>0.56000000000000005</v>
      </c>
      <c r="P163" s="67"/>
      <c r="Q163" s="67"/>
      <c r="R163" s="67"/>
      <c r="U163" s="64" t="s">
        <v>208</v>
      </c>
      <c r="V163" s="64" t="s">
        <v>434</v>
      </c>
      <c r="W163" s="58">
        <f t="shared" si="70"/>
        <v>10</v>
      </c>
      <c r="X163" s="58">
        <f t="shared" si="71"/>
        <v>6</v>
      </c>
      <c r="Y163" s="58">
        <f t="shared" si="61"/>
        <v>19</v>
      </c>
      <c r="Z163" s="58">
        <f t="shared" si="62"/>
        <v>0</v>
      </c>
      <c r="AA163" s="58">
        <f t="shared" si="63"/>
        <v>29</v>
      </c>
      <c r="AB163" s="58">
        <f t="shared" si="72"/>
        <v>11</v>
      </c>
      <c r="AC163" s="59">
        <v>33430</v>
      </c>
      <c r="AD163" s="63">
        <f t="shared" si="73"/>
        <v>17645</v>
      </c>
      <c r="AE163" s="63">
        <f t="shared" si="64"/>
        <v>25407</v>
      </c>
      <c r="AF163" s="63">
        <f t="shared" si="65"/>
        <v>1338</v>
      </c>
      <c r="AG163" s="59">
        <v>56080</v>
      </c>
      <c r="AH163" s="59">
        <v>18910</v>
      </c>
      <c r="AI163" s="59">
        <v>3740</v>
      </c>
      <c r="AJ163" s="59">
        <f t="shared" si="81"/>
        <v>5</v>
      </c>
      <c r="AL163" s="64" t="s">
        <v>208</v>
      </c>
      <c r="AM163" s="64" t="s">
        <v>434</v>
      </c>
      <c r="AN163" s="58">
        <f t="shared" si="74"/>
        <v>10</v>
      </c>
      <c r="AO163" s="58">
        <f t="shared" si="75"/>
        <v>0</v>
      </c>
      <c r="AP163" s="58">
        <f t="shared" si="66"/>
        <v>19</v>
      </c>
      <c r="AQ163" s="58">
        <f t="shared" si="67"/>
        <v>6</v>
      </c>
      <c r="AR163" s="58">
        <f t="shared" si="68"/>
        <v>29</v>
      </c>
      <c r="AS163" s="58">
        <f t="shared" si="76"/>
        <v>10</v>
      </c>
      <c r="AT163" s="59">
        <v>33430</v>
      </c>
      <c r="AU163" s="63">
        <f t="shared" si="77"/>
        <v>17645</v>
      </c>
      <c r="AV163" s="63">
        <f t="shared" si="78"/>
        <v>26744</v>
      </c>
      <c r="AW163" s="63">
        <f t="shared" si="69"/>
        <v>1672</v>
      </c>
      <c r="AX163" s="59">
        <v>56080</v>
      </c>
      <c r="AY163" s="59">
        <v>18910</v>
      </c>
      <c r="AZ163" s="59">
        <v>3740</v>
      </c>
      <c r="BA163" s="59">
        <f t="shared" si="82"/>
        <v>5</v>
      </c>
      <c r="BE163" s="84"/>
      <c r="BR163" s="87"/>
    </row>
    <row r="164" spans="12:70">
      <c r="L164" s="54">
        <v>27</v>
      </c>
      <c r="M164" s="54">
        <v>9</v>
      </c>
      <c r="N164" s="54" t="str">
        <f t="shared" si="83"/>
        <v>279</v>
      </c>
      <c r="O164" s="67">
        <v>0.55000000000000004</v>
      </c>
      <c r="P164" s="67"/>
      <c r="Q164" s="67"/>
      <c r="R164" s="67"/>
      <c r="U164" s="64" t="s">
        <v>209</v>
      </c>
      <c r="V164" s="64" t="s">
        <v>435</v>
      </c>
      <c r="W164" s="58">
        <f t="shared" si="70"/>
        <v>10</v>
      </c>
      <c r="X164" s="58">
        <f t="shared" si="71"/>
        <v>6</v>
      </c>
      <c r="Y164" s="58">
        <f t="shared" si="61"/>
        <v>19</v>
      </c>
      <c r="Z164" s="58">
        <f t="shared" si="62"/>
        <v>0</v>
      </c>
      <c r="AA164" s="58">
        <f t="shared" si="63"/>
        <v>29</v>
      </c>
      <c r="AB164" s="58">
        <f t="shared" si="72"/>
        <v>11</v>
      </c>
      <c r="AC164" s="59">
        <v>34430</v>
      </c>
      <c r="AD164" s="63">
        <f t="shared" si="73"/>
        <v>18145</v>
      </c>
      <c r="AE164" s="63">
        <f t="shared" si="64"/>
        <v>26167</v>
      </c>
      <c r="AF164" s="63">
        <f t="shared" si="65"/>
        <v>1378</v>
      </c>
      <c r="AG164" s="59">
        <v>57080</v>
      </c>
      <c r="AH164" s="59">
        <v>18910</v>
      </c>
      <c r="AI164" s="59">
        <v>3740</v>
      </c>
      <c r="AJ164" s="59">
        <f>VALUE(LEFT(U164,LEN(U164)-7))</f>
        <v>5</v>
      </c>
      <c r="AL164" s="64" t="s">
        <v>209</v>
      </c>
      <c r="AM164" s="64" t="s">
        <v>435</v>
      </c>
      <c r="AN164" s="58">
        <f t="shared" si="74"/>
        <v>10</v>
      </c>
      <c r="AO164" s="58">
        <f t="shared" si="75"/>
        <v>0</v>
      </c>
      <c r="AP164" s="58">
        <f t="shared" si="66"/>
        <v>19</v>
      </c>
      <c r="AQ164" s="58">
        <f t="shared" si="67"/>
        <v>6</v>
      </c>
      <c r="AR164" s="58">
        <f t="shared" si="68"/>
        <v>29</v>
      </c>
      <c r="AS164" s="58">
        <f t="shared" si="76"/>
        <v>10</v>
      </c>
      <c r="AT164" s="59">
        <v>34430</v>
      </c>
      <c r="AU164" s="63">
        <f t="shared" si="77"/>
        <v>18145</v>
      </c>
      <c r="AV164" s="63">
        <f t="shared" si="78"/>
        <v>27544</v>
      </c>
      <c r="AW164" s="63">
        <f t="shared" si="69"/>
        <v>1722</v>
      </c>
      <c r="AX164" s="59">
        <v>57080</v>
      </c>
      <c r="AY164" s="59">
        <v>18910</v>
      </c>
      <c r="AZ164" s="59">
        <v>3740</v>
      </c>
      <c r="BA164" s="78">
        <f>VALUE(LEFT(AL164,LEN(AL164)-7))</f>
        <v>5</v>
      </c>
      <c r="BE164" s="84"/>
      <c r="BR164" s="87"/>
    </row>
    <row r="165" spans="12:70">
      <c r="L165" s="54">
        <v>27</v>
      </c>
      <c r="M165" s="54">
        <v>10</v>
      </c>
      <c r="N165" s="54" t="str">
        <f t="shared" si="83"/>
        <v>2710</v>
      </c>
      <c r="O165" s="67">
        <v>0.54</v>
      </c>
      <c r="P165" s="67"/>
      <c r="Q165" s="67"/>
      <c r="R165" s="67"/>
      <c r="U165" s="64" t="s">
        <v>213</v>
      </c>
      <c r="V165" s="64" t="s">
        <v>436</v>
      </c>
      <c r="W165" s="58">
        <f t="shared" si="70"/>
        <v>10</v>
      </c>
      <c r="X165" s="58">
        <f t="shared" si="71"/>
        <v>6</v>
      </c>
      <c r="Y165" s="58">
        <f t="shared" si="61"/>
        <v>19</v>
      </c>
      <c r="Z165" s="58">
        <f t="shared" si="62"/>
        <v>0</v>
      </c>
      <c r="AA165" s="58">
        <f t="shared" si="63"/>
        <v>29</v>
      </c>
      <c r="AB165" s="58">
        <f t="shared" si="72"/>
        <v>11</v>
      </c>
      <c r="AC165" s="59">
        <v>25435</v>
      </c>
      <c r="AD165" s="63">
        <f t="shared" si="73"/>
        <v>13648</v>
      </c>
      <c r="AE165" s="63">
        <f t="shared" si="64"/>
        <v>19331</v>
      </c>
      <c r="AF165" s="63">
        <f t="shared" si="65"/>
        <v>1018</v>
      </c>
      <c r="AG165" s="59">
        <v>50445</v>
      </c>
      <c r="AH165" s="59">
        <v>20790</v>
      </c>
      <c r="AI165" s="59">
        <v>4220</v>
      </c>
      <c r="AJ165" s="59">
        <f t="shared" ref="AJ165:AJ228" si="84">VALUE(LEFT(U165,LEN(U165)-6))</f>
        <v>6</v>
      </c>
      <c r="AL165" s="64" t="s">
        <v>213</v>
      </c>
      <c r="AM165" s="64" t="s">
        <v>436</v>
      </c>
      <c r="AN165" s="58">
        <f t="shared" si="74"/>
        <v>10</v>
      </c>
      <c r="AO165" s="58">
        <f t="shared" si="75"/>
        <v>0</v>
      </c>
      <c r="AP165" s="58">
        <f t="shared" si="66"/>
        <v>19</v>
      </c>
      <c r="AQ165" s="58">
        <f t="shared" si="67"/>
        <v>6</v>
      </c>
      <c r="AR165" s="58">
        <f t="shared" si="68"/>
        <v>29</v>
      </c>
      <c r="AS165" s="58">
        <f t="shared" si="76"/>
        <v>10</v>
      </c>
      <c r="AT165" s="59">
        <v>25435</v>
      </c>
      <c r="AU165" s="63">
        <f t="shared" si="77"/>
        <v>13648</v>
      </c>
      <c r="AV165" s="63">
        <f t="shared" si="78"/>
        <v>20348</v>
      </c>
      <c r="AW165" s="63">
        <f t="shared" si="69"/>
        <v>1272</v>
      </c>
      <c r="AX165" s="59">
        <v>50445</v>
      </c>
      <c r="AY165" s="59">
        <v>20790</v>
      </c>
      <c r="AZ165" s="59">
        <v>4220</v>
      </c>
      <c r="BA165" s="59">
        <f t="shared" ref="BA165:BA228" si="85">VALUE(LEFT(AL165,LEN(AL165)-6))</f>
        <v>6</v>
      </c>
      <c r="BE165" s="84"/>
      <c r="BR165" s="87"/>
    </row>
    <row r="166" spans="12:70">
      <c r="L166" s="54">
        <v>27</v>
      </c>
      <c r="M166" s="54">
        <v>11</v>
      </c>
      <c r="N166" s="54" t="str">
        <f t="shared" si="83"/>
        <v>2711</v>
      </c>
      <c r="O166" s="67">
        <v>0.53</v>
      </c>
      <c r="P166" s="67"/>
      <c r="Q166" s="67"/>
      <c r="R166" s="67"/>
      <c r="U166" s="64" t="s">
        <v>214</v>
      </c>
      <c r="V166" s="64" t="s">
        <v>437</v>
      </c>
      <c r="W166" s="58">
        <f t="shared" si="70"/>
        <v>10</v>
      </c>
      <c r="X166" s="58">
        <f t="shared" si="71"/>
        <v>6</v>
      </c>
      <c r="Y166" s="58">
        <f t="shared" si="61"/>
        <v>19</v>
      </c>
      <c r="Z166" s="58">
        <f t="shared" si="62"/>
        <v>0</v>
      </c>
      <c r="AA166" s="58">
        <f t="shared" si="63"/>
        <v>29</v>
      </c>
      <c r="AB166" s="58">
        <f t="shared" si="72"/>
        <v>11</v>
      </c>
      <c r="AC166" s="59">
        <v>26435</v>
      </c>
      <c r="AD166" s="63">
        <f t="shared" si="73"/>
        <v>14148</v>
      </c>
      <c r="AE166" s="63">
        <f t="shared" si="64"/>
        <v>20091</v>
      </c>
      <c r="AF166" s="63">
        <f t="shared" si="65"/>
        <v>1058</v>
      </c>
      <c r="AG166" s="59">
        <v>51445</v>
      </c>
      <c r="AH166" s="59">
        <v>20790</v>
      </c>
      <c r="AI166" s="59">
        <v>4220</v>
      </c>
      <c r="AJ166" s="59">
        <f t="shared" si="84"/>
        <v>6</v>
      </c>
      <c r="AL166" s="64" t="s">
        <v>214</v>
      </c>
      <c r="AM166" s="64" t="s">
        <v>437</v>
      </c>
      <c r="AN166" s="58">
        <f t="shared" si="74"/>
        <v>10</v>
      </c>
      <c r="AO166" s="58">
        <f t="shared" si="75"/>
        <v>0</v>
      </c>
      <c r="AP166" s="58">
        <f t="shared" si="66"/>
        <v>19</v>
      </c>
      <c r="AQ166" s="58">
        <f t="shared" si="67"/>
        <v>6</v>
      </c>
      <c r="AR166" s="58">
        <f t="shared" si="68"/>
        <v>29</v>
      </c>
      <c r="AS166" s="58">
        <f t="shared" si="76"/>
        <v>10</v>
      </c>
      <c r="AT166" s="59">
        <v>26435</v>
      </c>
      <c r="AU166" s="63">
        <f t="shared" si="77"/>
        <v>14148</v>
      </c>
      <c r="AV166" s="63">
        <f t="shared" si="78"/>
        <v>21148</v>
      </c>
      <c r="AW166" s="63">
        <f t="shared" si="69"/>
        <v>1322</v>
      </c>
      <c r="AX166" s="59">
        <v>51445</v>
      </c>
      <c r="AY166" s="59">
        <v>20790</v>
      </c>
      <c r="AZ166" s="59">
        <v>4220</v>
      </c>
      <c r="BA166" s="59">
        <f t="shared" si="85"/>
        <v>6</v>
      </c>
      <c r="BE166" s="84"/>
      <c r="BR166" s="87"/>
    </row>
    <row r="167" spans="12:70">
      <c r="L167" s="54">
        <v>27</v>
      </c>
      <c r="M167" s="54">
        <v>12</v>
      </c>
      <c r="N167" s="54" t="str">
        <f t="shared" si="83"/>
        <v>2712</v>
      </c>
      <c r="O167" s="67">
        <v>0.52</v>
      </c>
      <c r="P167" s="67"/>
      <c r="Q167" s="67"/>
      <c r="R167" s="67"/>
      <c r="U167" s="64" t="s">
        <v>215</v>
      </c>
      <c r="V167" s="64" t="s">
        <v>438</v>
      </c>
      <c r="W167" s="58">
        <f t="shared" si="70"/>
        <v>10</v>
      </c>
      <c r="X167" s="58">
        <f t="shared" si="71"/>
        <v>6</v>
      </c>
      <c r="Y167" s="58">
        <f t="shared" si="61"/>
        <v>19</v>
      </c>
      <c r="Z167" s="58">
        <f t="shared" si="62"/>
        <v>0</v>
      </c>
      <c r="AA167" s="58">
        <f t="shared" si="63"/>
        <v>29</v>
      </c>
      <c r="AB167" s="58">
        <f t="shared" si="72"/>
        <v>11</v>
      </c>
      <c r="AC167" s="59">
        <v>27435</v>
      </c>
      <c r="AD167" s="63">
        <f t="shared" si="73"/>
        <v>14648</v>
      </c>
      <c r="AE167" s="63">
        <f t="shared" si="64"/>
        <v>20851</v>
      </c>
      <c r="AF167" s="63">
        <f t="shared" si="65"/>
        <v>1098</v>
      </c>
      <c r="AG167" s="59">
        <v>52445</v>
      </c>
      <c r="AH167" s="59">
        <v>20790</v>
      </c>
      <c r="AI167" s="59">
        <v>4220</v>
      </c>
      <c r="AJ167" s="59">
        <f t="shared" si="84"/>
        <v>6</v>
      </c>
      <c r="AL167" s="64" t="s">
        <v>215</v>
      </c>
      <c r="AM167" s="64" t="s">
        <v>438</v>
      </c>
      <c r="AN167" s="58">
        <f t="shared" si="74"/>
        <v>10</v>
      </c>
      <c r="AO167" s="58">
        <f t="shared" si="75"/>
        <v>0</v>
      </c>
      <c r="AP167" s="58">
        <f t="shared" si="66"/>
        <v>19</v>
      </c>
      <c r="AQ167" s="58">
        <f t="shared" si="67"/>
        <v>6</v>
      </c>
      <c r="AR167" s="58">
        <f t="shared" si="68"/>
        <v>29</v>
      </c>
      <c r="AS167" s="58">
        <f t="shared" si="76"/>
        <v>10</v>
      </c>
      <c r="AT167" s="59">
        <v>27435</v>
      </c>
      <c r="AU167" s="63">
        <f t="shared" si="77"/>
        <v>14648</v>
      </c>
      <c r="AV167" s="63">
        <f t="shared" si="78"/>
        <v>21948</v>
      </c>
      <c r="AW167" s="63">
        <f t="shared" si="69"/>
        <v>1372</v>
      </c>
      <c r="AX167" s="59">
        <v>52445</v>
      </c>
      <c r="AY167" s="59">
        <v>20790</v>
      </c>
      <c r="AZ167" s="59">
        <v>4220</v>
      </c>
      <c r="BA167" s="59">
        <f t="shared" si="85"/>
        <v>6</v>
      </c>
      <c r="BE167" s="84"/>
      <c r="BR167" s="87"/>
    </row>
    <row r="168" spans="12:70">
      <c r="L168" s="54">
        <v>27</v>
      </c>
      <c r="M168" s="54">
        <v>13</v>
      </c>
      <c r="N168" s="54" t="str">
        <f t="shared" si="83"/>
        <v>2713</v>
      </c>
      <c r="O168" s="67">
        <v>0.51</v>
      </c>
      <c r="P168" s="67"/>
      <c r="Q168" s="67"/>
      <c r="R168" s="67"/>
      <c r="U168" s="64" t="s">
        <v>216</v>
      </c>
      <c r="V168" s="64" t="s">
        <v>439</v>
      </c>
      <c r="W168" s="58">
        <f t="shared" si="70"/>
        <v>10</v>
      </c>
      <c r="X168" s="58">
        <f t="shared" si="71"/>
        <v>6</v>
      </c>
      <c r="Y168" s="58">
        <f t="shared" si="61"/>
        <v>19</v>
      </c>
      <c r="Z168" s="58">
        <f t="shared" si="62"/>
        <v>0</v>
      </c>
      <c r="AA168" s="58">
        <f t="shared" si="63"/>
        <v>29</v>
      </c>
      <c r="AB168" s="58">
        <f t="shared" si="72"/>
        <v>11</v>
      </c>
      <c r="AC168" s="59">
        <v>28435</v>
      </c>
      <c r="AD168" s="63">
        <f t="shared" si="73"/>
        <v>15148</v>
      </c>
      <c r="AE168" s="63">
        <f t="shared" si="64"/>
        <v>21611</v>
      </c>
      <c r="AF168" s="63">
        <f t="shared" si="65"/>
        <v>1138</v>
      </c>
      <c r="AG168" s="59">
        <v>53445</v>
      </c>
      <c r="AH168" s="59">
        <v>20790</v>
      </c>
      <c r="AI168" s="59">
        <v>4220</v>
      </c>
      <c r="AJ168" s="59">
        <f t="shared" si="84"/>
        <v>6</v>
      </c>
      <c r="AL168" s="64" t="s">
        <v>216</v>
      </c>
      <c r="AM168" s="64" t="s">
        <v>439</v>
      </c>
      <c r="AN168" s="58">
        <f t="shared" si="74"/>
        <v>10</v>
      </c>
      <c r="AO168" s="58">
        <f t="shared" si="75"/>
        <v>0</v>
      </c>
      <c r="AP168" s="58">
        <f t="shared" si="66"/>
        <v>19</v>
      </c>
      <c r="AQ168" s="58">
        <f t="shared" si="67"/>
        <v>6</v>
      </c>
      <c r="AR168" s="58">
        <f t="shared" si="68"/>
        <v>29</v>
      </c>
      <c r="AS168" s="58">
        <f t="shared" si="76"/>
        <v>10</v>
      </c>
      <c r="AT168" s="59">
        <v>28435</v>
      </c>
      <c r="AU168" s="63">
        <f t="shared" si="77"/>
        <v>15148</v>
      </c>
      <c r="AV168" s="63">
        <f t="shared" si="78"/>
        <v>22748</v>
      </c>
      <c r="AW168" s="63">
        <f t="shared" si="69"/>
        <v>1422</v>
      </c>
      <c r="AX168" s="59">
        <v>53445</v>
      </c>
      <c r="AY168" s="59">
        <v>20790</v>
      </c>
      <c r="AZ168" s="59">
        <v>4220</v>
      </c>
      <c r="BA168" s="59">
        <f t="shared" si="85"/>
        <v>6</v>
      </c>
      <c r="BE168" s="84"/>
      <c r="BR168" s="87"/>
    </row>
    <row r="169" spans="12:70">
      <c r="L169" s="54">
        <v>27</v>
      </c>
      <c r="M169" s="54">
        <v>14</v>
      </c>
      <c r="N169" s="54" t="str">
        <f t="shared" si="83"/>
        <v>2714</v>
      </c>
      <c r="O169" s="67">
        <v>0.5</v>
      </c>
      <c r="P169" s="67"/>
      <c r="Q169" s="67"/>
      <c r="R169" s="67"/>
      <c r="U169" s="64" t="s">
        <v>217</v>
      </c>
      <c r="V169" s="64" t="s">
        <v>440</v>
      </c>
      <c r="W169" s="58">
        <f t="shared" si="70"/>
        <v>10</v>
      </c>
      <c r="X169" s="58">
        <f t="shared" si="71"/>
        <v>6</v>
      </c>
      <c r="Y169" s="58">
        <f t="shared" si="61"/>
        <v>19</v>
      </c>
      <c r="Z169" s="58">
        <f t="shared" si="62"/>
        <v>0</v>
      </c>
      <c r="AA169" s="58">
        <f t="shared" si="63"/>
        <v>29</v>
      </c>
      <c r="AB169" s="58">
        <f t="shared" si="72"/>
        <v>11</v>
      </c>
      <c r="AC169" s="59">
        <v>29435</v>
      </c>
      <c r="AD169" s="63">
        <f t="shared" si="73"/>
        <v>15648</v>
      </c>
      <c r="AE169" s="63">
        <f t="shared" si="64"/>
        <v>22371</v>
      </c>
      <c r="AF169" s="63">
        <f t="shared" si="65"/>
        <v>1178</v>
      </c>
      <c r="AG169" s="59">
        <v>54445</v>
      </c>
      <c r="AH169" s="59">
        <v>20790</v>
      </c>
      <c r="AI169" s="59">
        <v>4220</v>
      </c>
      <c r="AJ169" s="59">
        <f t="shared" si="84"/>
        <v>6</v>
      </c>
      <c r="AL169" s="64" t="s">
        <v>217</v>
      </c>
      <c r="AM169" s="64" t="s">
        <v>440</v>
      </c>
      <c r="AN169" s="58">
        <f t="shared" si="74"/>
        <v>10</v>
      </c>
      <c r="AO169" s="58">
        <f t="shared" si="75"/>
        <v>0</v>
      </c>
      <c r="AP169" s="58">
        <f t="shared" si="66"/>
        <v>19</v>
      </c>
      <c r="AQ169" s="58">
        <f t="shared" si="67"/>
        <v>6</v>
      </c>
      <c r="AR169" s="58">
        <f t="shared" si="68"/>
        <v>29</v>
      </c>
      <c r="AS169" s="58">
        <f t="shared" si="76"/>
        <v>10</v>
      </c>
      <c r="AT169" s="59">
        <v>29435</v>
      </c>
      <c r="AU169" s="63">
        <f t="shared" si="77"/>
        <v>15648</v>
      </c>
      <c r="AV169" s="63">
        <f t="shared" si="78"/>
        <v>23548</v>
      </c>
      <c r="AW169" s="63">
        <f t="shared" si="69"/>
        <v>1472</v>
      </c>
      <c r="AX169" s="59">
        <v>54445</v>
      </c>
      <c r="AY169" s="59">
        <v>20790</v>
      </c>
      <c r="AZ169" s="59">
        <v>4220</v>
      </c>
      <c r="BA169" s="59">
        <f t="shared" si="85"/>
        <v>6</v>
      </c>
      <c r="BE169" s="84"/>
      <c r="BR169" s="87"/>
    </row>
    <row r="170" spans="12:70">
      <c r="L170" s="54">
        <v>27</v>
      </c>
      <c r="M170" s="54">
        <v>15</v>
      </c>
      <c r="N170" s="54" t="str">
        <f t="shared" si="83"/>
        <v>2715</v>
      </c>
      <c r="O170" s="67">
        <v>0.49</v>
      </c>
      <c r="P170" s="67"/>
      <c r="Q170" s="67"/>
      <c r="R170" s="67"/>
      <c r="U170" s="64" t="s">
        <v>218</v>
      </c>
      <c r="V170" s="64" t="s">
        <v>441</v>
      </c>
      <c r="W170" s="58">
        <f t="shared" si="70"/>
        <v>10</v>
      </c>
      <c r="X170" s="58">
        <f t="shared" si="71"/>
        <v>6</v>
      </c>
      <c r="Y170" s="58">
        <f t="shared" si="61"/>
        <v>19</v>
      </c>
      <c r="Z170" s="58">
        <f t="shared" si="62"/>
        <v>0</v>
      </c>
      <c r="AA170" s="58">
        <f t="shared" si="63"/>
        <v>29</v>
      </c>
      <c r="AB170" s="58">
        <f t="shared" si="72"/>
        <v>11</v>
      </c>
      <c r="AC170" s="59">
        <v>30430</v>
      </c>
      <c r="AD170" s="63">
        <f t="shared" si="73"/>
        <v>16145</v>
      </c>
      <c r="AE170" s="63">
        <f t="shared" si="64"/>
        <v>23127</v>
      </c>
      <c r="AF170" s="63">
        <f t="shared" si="65"/>
        <v>1218</v>
      </c>
      <c r="AG170" s="59">
        <v>55440</v>
      </c>
      <c r="AH170" s="59">
        <v>20790</v>
      </c>
      <c r="AI170" s="59">
        <v>4220</v>
      </c>
      <c r="AJ170" s="59">
        <f t="shared" si="84"/>
        <v>6</v>
      </c>
      <c r="AL170" s="64" t="s">
        <v>218</v>
      </c>
      <c r="AM170" s="64" t="s">
        <v>441</v>
      </c>
      <c r="AN170" s="58">
        <f t="shared" si="74"/>
        <v>10</v>
      </c>
      <c r="AO170" s="58">
        <f t="shared" si="75"/>
        <v>0</v>
      </c>
      <c r="AP170" s="58">
        <f t="shared" si="66"/>
        <v>19</v>
      </c>
      <c r="AQ170" s="58">
        <f t="shared" si="67"/>
        <v>6</v>
      </c>
      <c r="AR170" s="58">
        <f t="shared" si="68"/>
        <v>29</v>
      </c>
      <c r="AS170" s="58">
        <f t="shared" si="76"/>
        <v>10</v>
      </c>
      <c r="AT170" s="59">
        <v>30430</v>
      </c>
      <c r="AU170" s="63">
        <f t="shared" si="77"/>
        <v>16145</v>
      </c>
      <c r="AV170" s="63">
        <f t="shared" si="78"/>
        <v>24344</v>
      </c>
      <c r="AW170" s="63">
        <f t="shared" si="69"/>
        <v>1522</v>
      </c>
      <c r="AX170" s="59">
        <v>55440</v>
      </c>
      <c r="AY170" s="59">
        <v>20790</v>
      </c>
      <c r="AZ170" s="59">
        <v>4220</v>
      </c>
      <c r="BA170" s="59">
        <f t="shared" si="85"/>
        <v>6</v>
      </c>
      <c r="BE170" s="84"/>
      <c r="BR170" s="87"/>
    </row>
    <row r="171" spans="12:70">
      <c r="L171" s="54">
        <v>27</v>
      </c>
      <c r="M171" s="54">
        <v>16</v>
      </c>
      <c r="N171" s="54" t="str">
        <f t="shared" si="83"/>
        <v>2716</v>
      </c>
      <c r="O171" s="67">
        <v>0.48</v>
      </c>
      <c r="P171" s="67"/>
      <c r="Q171" s="67"/>
      <c r="R171" s="67"/>
      <c r="U171" s="64" t="s">
        <v>219</v>
      </c>
      <c r="V171" s="64" t="s">
        <v>442</v>
      </c>
      <c r="W171" s="58">
        <f t="shared" si="70"/>
        <v>10</v>
      </c>
      <c r="X171" s="58">
        <f t="shared" si="71"/>
        <v>6</v>
      </c>
      <c r="Y171" s="58">
        <f t="shared" si="61"/>
        <v>19</v>
      </c>
      <c r="Z171" s="58">
        <f t="shared" si="62"/>
        <v>0</v>
      </c>
      <c r="AA171" s="58">
        <f t="shared" si="63"/>
        <v>29</v>
      </c>
      <c r="AB171" s="58">
        <f t="shared" si="72"/>
        <v>11</v>
      </c>
      <c r="AC171" s="59">
        <v>31430</v>
      </c>
      <c r="AD171" s="63">
        <f t="shared" si="73"/>
        <v>16645</v>
      </c>
      <c r="AE171" s="63">
        <f t="shared" si="64"/>
        <v>23887</v>
      </c>
      <c r="AF171" s="63">
        <f t="shared" si="65"/>
        <v>1258</v>
      </c>
      <c r="AG171" s="59">
        <v>56440</v>
      </c>
      <c r="AH171" s="59">
        <v>20790</v>
      </c>
      <c r="AI171" s="59">
        <v>4220</v>
      </c>
      <c r="AJ171" s="59">
        <f t="shared" si="84"/>
        <v>6</v>
      </c>
      <c r="AL171" s="64" t="s">
        <v>219</v>
      </c>
      <c r="AM171" s="64" t="s">
        <v>442</v>
      </c>
      <c r="AN171" s="58">
        <f t="shared" si="74"/>
        <v>10</v>
      </c>
      <c r="AO171" s="58">
        <f t="shared" si="75"/>
        <v>0</v>
      </c>
      <c r="AP171" s="58">
        <f t="shared" si="66"/>
        <v>19</v>
      </c>
      <c r="AQ171" s="58">
        <f t="shared" si="67"/>
        <v>6</v>
      </c>
      <c r="AR171" s="58">
        <f t="shared" si="68"/>
        <v>29</v>
      </c>
      <c r="AS171" s="58">
        <f t="shared" si="76"/>
        <v>10</v>
      </c>
      <c r="AT171" s="59">
        <v>31430</v>
      </c>
      <c r="AU171" s="63">
        <f t="shared" si="77"/>
        <v>16645</v>
      </c>
      <c r="AV171" s="63">
        <f t="shared" si="78"/>
        <v>25144</v>
      </c>
      <c r="AW171" s="63">
        <f t="shared" si="69"/>
        <v>1572</v>
      </c>
      <c r="AX171" s="59">
        <v>56440</v>
      </c>
      <c r="AY171" s="59">
        <v>20790</v>
      </c>
      <c r="AZ171" s="59">
        <v>4220</v>
      </c>
      <c r="BA171" s="59">
        <f t="shared" si="85"/>
        <v>6</v>
      </c>
      <c r="BE171" s="84"/>
      <c r="BR171" s="87"/>
    </row>
    <row r="172" spans="12:70">
      <c r="L172" s="54">
        <v>26</v>
      </c>
      <c r="M172" s="54">
        <v>1</v>
      </c>
      <c r="N172" s="54" t="str">
        <f t="shared" si="83"/>
        <v>261</v>
      </c>
      <c r="O172" s="67">
        <v>0.61499999999999999</v>
      </c>
      <c r="P172" s="67"/>
      <c r="Q172" s="67"/>
      <c r="R172" s="67"/>
      <c r="U172" s="64" t="s">
        <v>220</v>
      </c>
      <c r="V172" s="64" t="s">
        <v>443</v>
      </c>
      <c r="W172" s="58">
        <f t="shared" si="70"/>
        <v>10</v>
      </c>
      <c r="X172" s="58">
        <f t="shared" si="71"/>
        <v>6</v>
      </c>
      <c r="Y172" s="58">
        <f t="shared" si="61"/>
        <v>19</v>
      </c>
      <c r="Z172" s="58">
        <f t="shared" si="62"/>
        <v>0</v>
      </c>
      <c r="AA172" s="58">
        <f t="shared" si="63"/>
        <v>29</v>
      </c>
      <c r="AB172" s="58">
        <f t="shared" si="72"/>
        <v>11</v>
      </c>
      <c r="AC172" s="59">
        <v>32430</v>
      </c>
      <c r="AD172" s="63">
        <f t="shared" si="73"/>
        <v>17145</v>
      </c>
      <c r="AE172" s="63">
        <f t="shared" si="64"/>
        <v>24647</v>
      </c>
      <c r="AF172" s="63">
        <f t="shared" si="65"/>
        <v>1298</v>
      </c>
      <c r="AG172" s="59">
        <v>57440</v>
      </c>
      <c r="AH172" s="59">
        <v>20790</v>
      </c>
      <c r="AI172" s="59">
        <v>4220</v>
      </c>
      <c r="AJ172" s="59">
        <f t="shared" si="84"/>
        <v>6</v>
      </c>
      <c r="AL172" s="64" t="s">
        <v>220</v>
      </c>
      <c r="AM172" s="64" t="s">
        <v>443</v>
      </c>
      <c r="AN172" s="58">
        <f t="shared" si="74"/>
        <v>10</v>
      </c>
      <c r="AO172" s="58">
        <f t="shared" si="75"/>
        <v>0</v>
      </c>
      <c r="AP172" s="58">
        <f t="shared" si="66"/>
        <v>19</v>
      </c>
      <c r="AQ172" s="58">
        <f t="shared" si="67"/>
        <v>6</v>
      </c>
      <c r="AR172" s="58">
        <f t="shared" si="68"/>
        <v>29</v>
      </c>
      <c r="AS172" s="58">
        <f t="shared" si="76"/>
        <v>10</v>
      </c>
      <c r="AT172" s="59">
        <v>32430</v>
      </c>
      <c r="AU172" s="63">
        <f t="shared" si="77"/>
        <v>17145</v>
      </c>
      <c r="AV172" s="63">
        <f t="shared" si="78"/>
        <v>25944</v>
      </c>
      <c r="AW172" s="63">
        <f t="shared" si="69"/>
        <v>1622</v>
      </c>
      <c r="AX172" s="59">
        <v>57440</v>
      </c>
      <c r="AY172" s="59">
        <v>20790</v>
      </c>
      <c r="AZ172" s="59">
        <v>4220</v>
      </c>
      <c r="BA172" s="59">
        <f t="shared" si="85"/>
        <v>6</v>
      </c>
      <c r="BE172" s="84"/>
      <c r="BR172" s="87"/>
    </row>
    <row r="173" spans="12:70">
      <c r="L173" s="54">
        <v>26</v>
      </c>
      <c r="M173" s="54">
        <v>2</v>
      </c>
      <c r="N173" s="54" t="str">
        <f t="shared" si="83"/>
        <v>262</v>
      </c>
      <c r="O173" s="67">
        <v>0.60499999999999998</v>
      </c>
      <c r="P173" s="67"/>
      <c r="Q173" s="67"/>
      <c r="R173" s="67"/>
      <c r="U173" s="64" t="s">
        <v>221</v>
      </c>
      <c r="V173" s="64" t="s">
        <v>444</v>
      </c>
      <c r="W173" s="58">
        <f t="shared" si="70"/>
        <v>10</v>
      </c>
      <c r="X173" s="58">
        <f t="shared" si="71"/>
        <v>6</v>
      </c>
      <c r="Y173" s="58">
        <f t="shared" si="61"/>
        <v>19</v>
      </c>
      <c r="Z173" s="58">
        <f t="shared" si="62"/>
        <v>0</v>
      </c>
      <c r="AA173" s="58">
        <f t="shared" si="63"/>
        <v>29</v>
      </c>
      <c r="AB173" s="58">
        <f t="shared" si="72"/>
        <v>11</v>
      </c>
      <c r="AC173" s="59">
        <v>33430</v>
      </c>
      <c r="AD173" s="63">
        <f t="shared" si="73"/>
        <v>17645</v>
      </c>
      <c r="AE173" s="63">
        <f t="shared" si="64"/>
        <v>25407</v>
      </c>
      <c r="AF173" s="63">
        <f t="shared" si="65"/>
        <v>1338</v>
      </c>
      <c r="AG173" s="59">
        <v>58440</v>
      </c>
      <c r="AH173" s="59">
        <v>20790</v>
      </c>
      <c r="AI173" s="59">
        <v>4220</v>
      </c>
      <c r="AJ173" s="59">
        <f t="shared" si="84"/>
        <v>6</v>
      </c>
      <c r="AL173" s="64" t="s">
        <v>221</v>
      </c>
      <c r="AM173" s="64" t="s">
        <v>444</v>
      </c>
      <c r="AN173" s="58">
        <f t="shared" si="74"/>
        <v>10</v>
      </c>
      <c r="AO173" s="58">
        <f t="shared" si="75"/>
        <v>0</v>
      </c>
      <c r="AP173" s="58">
        <f t="shared" si="66"/>
        <v>19</v>
      </c>
      <c r="AQ173" s="58">
        <f t="shared" si="67"/>
        <v>6</v>
      </c>
      <c r="AR173" s="58">
        <f t="shared" si="68"/>
        <v>29</v>
      </c>
      <c r="AS173" s="58">
        <f t="shared" si="76"/>
        <v>10</v>
      </c>
      <c r="AT173" s="59">
        <v>33430</v>
      </c>
      <c r="AU173" s="63">
        <f t="shared" si="77"/>
        <v>17645</v>
      </c>
      <c r="AV173" s="63">
        <f t="shared" si="78"/>
        <v>26744</v>
      </c>
      <c r="AW173" s="63">
        <f t="shared" si="69"/>
        <v>1672</v>
      </c>
      <c r="AX173" s="59">
        <v>58440</v>
      </c>
      <c r="AY173" s="59">
        <v>20790</v>
      </c>
      <c r="AZ173" s="59">
        <v>4220</v>
      </c>
      <c r="BA173" s="59">
        <f t="shared" si="85"/>
        <v>6</v>
      </c>
      <c r="BE173" s="84"/>
      <c r="BR173" s="87"/>
    </row>
    <row r="174" spans="12:70">
      <c r="L174" s="54">
        <v>26</v>
      </c>
      <c r="M174" s="54">
        <v>3</v>
      </c>
      <c r="N174" s="54" t="str">
        <f t="shared" si="83"/>
        <v>263</v>
      </c>
      <c r="O174" s="67">
        <v>0.59499999999999997</v>
      </c>
      <c r="P174" s="67"/>
      <c r="Q174" s="67"/>
      <c r="R174" s="67"/>
      <c r="U174" s="64" t="s">
        <v>222</v>
      </c>
      <c r="V174" s="64" t="s">
        <v>445</v>
      </c>
      <c r="W174" s="58">
        <f t="shared" si="70"/>
        <v>10</v>
      </c>
      <c r="X174" s="58">
        <f t="shared" si="71"/>
        <v>6</v>
      </c>
      <c r="Y174" s="58">
        <f t="shared" si="61"/>
        <v>19</v>
      </c>
      <c r="Z174" s="58">
        <f t="shared" si="62"/>
        <v>0</v>
      </c>
      <c r="AA174" s="58">
        <f t="shared" si="63"/>
        <v>29</v>
      </c>
      <c r="AB174" s="58">
        <f t="shared" si="72"/>
        <v>11</v>
      </c>
      <c r="AC174" s="59">
        <v>34430</v>
      </c>
      <c r="AD174" s="63">
        <f t="shared" si="73"/>
        <v>18145</v>
      </c>
      <c r="AE174" s="63">
        <f t="shared" si="64"/>
        <v>26167</v>
      </c>
      <c r="AF174" s="63">
        <f t="shared" si="65"/>
        <v>1378</v>
      </c>
      <c r="AG174" s="59">
        <v>59440</v>
      </c>
      <c r="AH174" s="59">
        <v>20790</v>
      </c>
      <c r="AI174" s="59">
        <v>4220</v>
      </c>
      <c r="AJ174" s="59">
        <f t="shared" si="84"/>
        <v>6</v>
      </c>
      <c r="AL174" s="64" t="s">
        <v>222</v>
      </c>
      <c r="AM174" s="64" t="s">
        <v>445</v>
      </c>
      <c r="AN174" s="58">
        <f t="shared" si="74"/>
        <v>10</v>
      </c>
      <c r="AO174" s="58">
        <f t="shared" si="75"/>
        <v>0</v>
      </c>
      <c r="AP174" s="58">
        <f t="shared" si="66"/>
        <v>19</v>
      </c>
      <c r="AQ174" s="58">
        <f t="shared" si="67"/>
        <v>6</v>
      </c>
      <c r="AR174" s="58">
        <f t="shared" si="68"/>
        <v>29</v>
      </c>
      <c r="AS174" s="58">
        <f t="shared" si="76"/>
        <v>10</v>
      </c>
      <c r="AT174" s="59">
        <v>34430</v>
      </c>
      <c r="AU174" s="63">
        <f t="shared" si="77"/>
        <v>18145</v>
      </c>
      <c r="AV174" s="63">
        <f t="shared" si="78"/>
        <v>27544</v>
      </c>
      <c r="AW174" s="63">
        <f t="shared" si="69"/>
        <v>1722</v>
      </c>
      <c r="AX174" s="59">
        <v>59440</v>
      </c>
      <c r="AY174" s="59">
        <v>20790</v>
      </c>
      <c r="AZ174" s="59">
        <v>4220</v>
      </c>
      <c r="BA174" s="59">
        <f t="shared" si="85"/>
        <v>6</v>
      </c>
      <c r="BE174" s="84"/>
      <c r="BR174" s="87"/>
    </row>
    <row r="175" spans="12:70">
      <c r="L175" s="54">
        <v>26</v>
      </c>
      <c r="M175" s="54">
        <v>4</v>
      </c>
      <c r="N175" s="54" t="str">
        <f t="shared" si="83"/>
        <v>264</v>
      </c>
      <c r="O175" s="67">
        <v>0.58499999999999996</v>
      </c>
      <c r="P175" s="67"/>
      <c r="Q175" s="67"/>
      <c r="R175" s="67"/>
      <c r="U175" s="64" t="s">
        <v>223</v>
      </c>
      <c r="V175" s="64" t="s">
        <v>446</v>
      </c>
      <c r="W175" s="58">
        <f t="shared" si="70"/>
        <v>10</v>
      </c>
      <c r="X175" s="58">
        <f t="shared" si="71"/>
        <v>6</v>
      </c>
      <c r="Y175" s="58">
        <f t="shared" si="61"/>
        <v>19</v>
      </c>
      <c r="Z175" s="58">
        <f t="shared" si="62"/>
        <v>0</v>
      </c>
      <c r="AA175" s="58">
        <f t="shared" si="63"/>
        <v>29</v>
      </c>
      <c r="AB175" s="58">
        <f t="shared" si="72"/>
        <v>11</v>
      </c>
      <c r="AC175" s="59">
        <v>35425</v>
      </c>
      <c r="AD175" s="63">
        <f t="shared" si="73"/>
        <v>18643</v>
      </c>
      <c r="AE175" s="63">
        <f t="shared" si="64"/>
        <v>26923</v>
      </c>
      <c r="AF175" s="63">
        <f t="shared" si="65"/>
        <v>1417</v>
      </c>
      <c r="AG175" s="59">
        <v>60435</v>
      </c>
      <c r="AH175" s="59">
        <v>20790</v>
      </c>
      <c r="AI175" s="59">
        <v>4220</v>
      </c>
      <c r="AJ175" s="59">
        <f t="shared" si="84"/>
        <v>6</v>
      </c>
      <c r="AL175" s="64" t="s">
        <v>223</v>
      </c>
      <c r="AM175" s="64" t="s">
        <v>446</v>
      </c>
      <c r="AN175" s="58">
        <f t="shared" si="74"/>
        <v>10</v>
      </c>
      <c r="AO175" s="58">
        <f t="shared" si="75"/>
        <v>0</v>
      </c>
      <c r="AP175" s="58">
        <f t="shared" si="66"/>
        <v>19</v>
      </c>
      <c r="AQ175" s="58">
        <f t="shared" si="67"/>
        <v>6</v>
      </c>
      <c r="AR175" s="58">
        <f t="shared" si="68"/>
        <v>29</v>
      </c>
      <c r="AS175" s="58">
        <f t="shared" si="76"/>
        <v>10</v>
      </c>
      <c r="AT175" s="59">
        <v>35425</v>
      </c>
      <c r="AU175" s="63">
        <f t="shared" si="77"/>
        <v>18643</v>
      </c>
      <c r="AV175" s="63">
        <f t="shared" si="78"/>
        <v>28340</v>
      </c>
      <c r="AW175" s="63">
        <f t="shared" si="69"/>
        <v>1772</v>
      </c>
      <c r="AX175" s="59">
        <v>60435</v>
      </c>
      <c r="AY175" s="59">
        <v>20790</v>
      </c>
      <c r="AZ175" s="59">
        <v>4220</v>
      </c>
      <c r="BA175" s="59">
        <f t="shared" si="85"/>
        <v>6</v>
      </c>
      <c r="BE175" s="84"/>
      <c r="BR175" s="87"/>
    </row>
    <row r="176" spans="12:70">
      <c r="L176" s="54">
        <v>26</v>
      </c>
      <c r="M176" s="54">
        <v>5</v>
      </c>
      <c r="N176" s="54" t="str">
        <f t="shared" si="83"/>
        <v>265</v>
      </c>
      <c r="O176" s="67">
        <v>0.57499999999999996</v>
      </c>
      <c r="P176" s="67"/>
      <c r="Q176" s="67"/>
      <c r="R176" s="67"/>
      <c r="U176" s="64" t="s">
        <v>224</v>
      </c>
      <c r="V176" s="64" t="s">
        <v>447</v>
      </c>
      <c r="W176" s="58">
        <f t="shared" si="70"/>
        <v>10</v>
      </c>
      <c r="X176" s="58">
        <f t="shared" si="71"/>
        <v>6</v>
      </c>
      <c r="Y176" s="58">
        <f t="shared" si="61"/>
        <v>19</v>
      </c>
      <c r="Z176" s="58">
        <f t="shared" si="62"/>
        <v>0</v>
      </c>
      <c r="AA176" s="58">
        <f t="shared" si="63"/>
        <v>29</v>
      </c>
      <c r="AB176" s="58">
        <f t="shared" si="72"/>
        <v>11</v>
      </c>
      <c r="AC176" s="59">
        <v>27435</v>
      </c>
      <c r="AD176" s="63">
        <f t="shared" si="73"/>
        <v>14648</v>
      </c>
      <c r="AE176" s="63">
        <f t="shared" si="64"/>
        <v>20851</v>
      </c>
      <c r="AF176" s="63">
        <f t="shared" si="65"/>
        <v>1098</v>
      </c>
      <c r="AG176" s="59">
        <v>54285</v>
      </c>
      <c r="AH176" s="59">
        <v>21710</v>
      </c>
      <c r="AI176" s="59">
        <v>5140</v>
      </c>
      <c r="AJ176" s="59">
        <f t="shared" si="84"/>
        <v>7</v>
      </c>
      <c r="AL176" s="64" t="s">
        <v>224</v>
      </c>
      <c r="AM176" s="64" t="s">
        <v>447</v>
      </c>
      <c r="AN176" s="58">
        <f t="shared" si="74"/>
        <v>10</v>
      </c>
      <c r="AO176" s="58">
        <f t="shared" si="75"/>
        <v>0</v>
      </c>
      <c r="AP176" s="58">
        <f t="shared" si="66"/>
        <v>19</v>
      </c>
      <c r="AQ176" s="58">
        <f t="shared" si="67"/>
        <v>6</v>
      </c>
      <c r="AR176" s="58">
        <f t="shared" si="68"/>
        <v>29</v>
      </c>
      <c r="AS176" s="58">
        <f t="shared" si="76"/>
        <v>10</v>
      </c>
      <c r="AT176" s="59">
        <v>27435</v>
      </c>
      <c r="AU176" s="63">
        <f t="shared" si="77"/>
        <v>14648</v>
      </c>
      <c r="AV176" s="63">
        <f t="shared" si="78"/>
        <v>21948</v>
      </c>
      <c r="AW176" s="63">
        <f t="shared" si="69"/>
        <v>1372</v>
      </c>
      <c r="AX176" s="59">
        <v>54285</v>
      </c>
      <c r="AY176" s="59">
        <v>21710</v>
      </c>
      <c r="AZ176" s="59">
        <v>5140</v>
      </c>
      <c r="BA176" s="59">
        <f t="shared" si="85"/>
        <v>7</v>
      </c>
      <c r="BE176" s="84"/>
      <c r="BR176" s="87"/>
    </row>
    <row r="177" spans="12:70">
      <c r="L177" s="54">
        <v>26</v>
      </c>
      <c r="M177" s="54">
        <v>6</v>
      </c>
      <c r="N177" s="54" t="str">
        <f t="shared" si="83"/>
        <v>266</v>
      </c>
      <c r="O177" s="67">
        <v>0.56499999999999995</v>
      </c>
      <c r="P177" s="67"/>
      <c r="Q177" s="67"/>
      <c r="R177" s="67"/>
      <c r="U177" s="64" t="s">
        <v>225</v>
      </c>
      <c r="V177" s="64" t="s">
        <v>448</v>
      </c>
      <c r="W177" s="58">
        <f t="shared" si="70"/>
        <v>10</v>
      </c>
      <c r="X177" s="58">
        <f t="shared" si="71"/>
        <v>6</v>
      </c>
      <c r="Y177" s="58">
        <f t="shared" si="61"/>
        <v>19</v>
      </c>
      <c r="Z177" s="58">
        <f t="shared" si="62"/>
        <v>0</v>
      </c>
      <c r="AA177" s="58">
        <f t="shared" si="63"/>
        <v>29</v>
      </c>
      <c r="AB177" s="58">
        <f t="shared" si="72"/>
        <v>11</v>
      </c>
      <c r="AC177" s="59">
        <v>28435</v>
      </c>
      <c r="AD177" s="63">
        <f t="shared" si="73"/>
        <v>15148</v>
      </c>
      <c r="AE177" s="63">
        <f t="shared" si="64"/>
        <v>21611</v>
      </c>
      <c r="AF177" s="63">
        <f t="shared" si="65"/>
        <v>1138</v>
      </c>
      <c r="AG177" s="59">
        <v>55285</v>
      </c>
      <c r="AH177" s="59">
        <v>21710</v>
      </c>
      <c r="AI177" s="59">
        <v>5140</v>
      </c>
      <c r="AJ177" s="59">
        <f t="shared" si="84"/>
        <v>7</v>
      </c>
      <c r="AL177" s="64" t="s">
        <v>225</v>
      </c>
      <c r="AM177" s="64" t="s">
        <v>448</v>
      </c>
      <c r="AN177" s="58">
        <f t="shared" si="74"/>
        <v>10</v>
      </c>
      <c r="AO177" s="58">
        <f t="shared" si="75"/>
        <v>0</v>
      </c>
      <c r="AP177" s="58">
        <f t="shared" si="66"/>
        <v>19</v>
      </c>
      <c r="AQ177" s="58">
        <f t="shared" si="67"/>
        <v>6</v>
      </c>
      <c r="AR177" s="58">
        <f t="shared" si="68"/>
        <v>29</v>
      </c>
      <c r="AS177" s="58">
        <f t="shared" si="76"/>
        <v>10</v>
      </c>
      <c r="AT177" s="59">
        <v>28435</v>
      </c>
      <c r="AU177" s="63">
        <f t="shared" si="77"/>
        <v>15148</v>
      </c>
      <c r="AV177" s="63">
        <f t="shared" si="78"/>
        <v>22748</v>
      </c>
      <c r="AW177" s="63">
        <f t="shared" si="69"/>
        <v>1422</v>
      </c>
      <c r="AX177" s="59">
        <v>55285</v>
      </c>
      <c r="AY177" s="59">
        <v>21710</v>
      </c>
      <c r="AZ177" s="59">
        <v>5140</v>
      </c>
      <c r="BA177" s="59">
        <f t="shared" si="85"/>
        <v>7</v>
      </c>
      <c r="BE177" s="84"/>
      <c r="BR177" s="87"/>
    </row>
    <row r="178" spans="12:70">
      <c r="L178" s="54">
        <v>26</v>
      </c>
      <c r="M178" s="54">
        <v>7</v>
      </c>
      <c r="N178" s="54" t="str">
        <f t="shared" si="83"/>
        <v>267</v>
      </c>
      <c r="O178" s="67">
        <v>0.55500000000000005</v>
      </c>
      <c r="P178" s="67"/>
      <c r="Q178" s="67"/>
      <c r="R178" s="67"/>
      <c r="U178" s="64" t="s">
        <v>226</v>
      </c>
      <c r="V178" s="64" t="s">
        <v>449</v>
      </c>
      <c r="W178" s="58">
        <f t="shared" si="70"/>
        <v>10</v>
      </c>
      <c r="X178" s="58">
        <f t="shared" si="71"/>
        <v>6</v>
      </c>
      <c r="Y178" s="58">
        <f t="shared" si="61"/>
        <v>19</v>
      </c>
      <c r="Z178" s="58">
        <f t="shared" si="62"/>
        <v>0</v>
      </c>
      <c r="AA178" s="58">
        <f t="shared" si="63"/>
        <v>29</v>
      </c>
      <c r="AB178" s="58">
        <f t="shared" si="72"/>
        <v>11</v>
      </c>
      <c r="AC178" s="59">
        <v>29435</v>
      </c>
      <c r="AD178" s="63">
        <f t="shared" si="73"/>
        <v>15648</v>
      </c>
      <c r="AE178" s="63">
        <f t="shared" si="64"/>
        <v>22371</v>
      </c>
      <c r="AF178" s="63">
        <f t="shared" si="65"/>
        <v>1178</v>
      </c>
      <c r="AG178" s="59">
        <v>56285</v>
      </c>
      <c r="AH178" s="59">
        <v>21710</v>
      </c>
      <c r="AI178" s="59">
        <v>5140</v>
      </c>
      <c r="AJ178" s="59">
        <f t="shared" si="84"/>
        <v>7</v>
      </c>
      <c r="AL178" s="64" t="s">
        <v>226</v>
      </c>
      <c r="AM178" s="64" t="s">
        <v>449</v>
      </c>
      <c r="AN178" s="58">
        <f t="shared" si="74"/>
        <v>10</v>
      </c>
      <c r="AO178" s="58">
        <f t="shared" si="75"/>
        <v>0</v>
      </c>
      <c r="AP178" s="58">
        <f t="shared" si="66"/>
        <v>19</v>
      </c>
      <c r="AQ178" s="58">
        <f t="shared" si="67"/>
        <v>6</v>
      </c>
      <c r="AR178" s="58">
        <f t="shared" si="68"/>
        <v>29</v>
      </c>
      <c r="AS178" s="58">
        <f t="shared" si="76"/>
        <v>10</v>
      </c>
      <c r="AT178" s="59">
        <v>29435</v>
      </c>
      <c r="AU178" s="63">
        <f t="shared" si="77"/>
        <v>15648</v>
      </c>
      <c r="AV178" s="63">
        <f t="shared" si="78"/>
        <v>23548</v>
      </c>
      <c r="AW178" s="63">
        <f t="shared" si="69"/>
        <v>1472</v>
      </c>
      <c r="AX178" s="59">
        <v>56285</v>
      </c>
      <c r="AY178" s="59">
        <v>21710</v>
      </c>
      <c r="AZ178" s="59">
        <v>5140</v>
      </c>
      <c r="BA178" s="59">
        <f t="shared" si="85"/>
        <v>7</v>
      </c>
      <c r="BE178" s="84"/>
      <c r="BR178" s="87"/>
    </row>
    <row r="179" spans="12:70">
      <c r="L179" s="54">
        <v>26</v>
      </c>
      <c r="M179" s="54">
        <v>8</v>
      </c>
      <c r="N179" s="54" t="str">
        <f t="shared" si="83"/>
        <v>268</v>
      </c>
      <c r="O179" s="67">
        <v>0.54500000000000004</v>
      </c>
      <c r="P179" s="67"/>
      <c r="Q179" s="67"/>
      <c r="R179" s="67"/>
      <c r="U179" s="64" t="s">
        <v>227</v>
      </c>
      <c r="V179" s="64" t="s">
        <v>450</v>
      </c>
      <c r="W179" s="58">
        <f t="shared" si="70"/>
        <v>10</v>
      </c>
      <c r="X179" s="58">
        <f t="shared" si="71"/>
        <v>6</v>
      </c>
      <c r="Y179" s="58">
        <f t="shared" si="61"/>
        <v>19</v>
      </c>
      <c r="Z179" s="58">
        <f t="shared" si="62"/>
        <v>0</v>
      </c>
      <c r="AA179" s="58">
        <f t="shared" si="63"/>
        <v>29</v>
      </c>
      <c r="AB179" s="58">
        <f t="shared" si="72"/>
        <v>11</v>
      </c>
      <c r="AC179" s="59">
        <v>30430</v>
      </c>
      <c r="AD179" s="63">
        <f t="shared" si="73"/>
        <v>16145</v>
      </c>
      <c r="AE179" s="63">
        <f t="shared" si="64"/>
        <v>23127</v>
      </c>
      <c r="AF179" s="63">
        <f t="shared" si="65"/>
        <v>1218</v>
      </c>
      <c r="AG179" s="59">
        <v>57280</v>
      </c>
      <c r="AH179" s="59">
        <v>21710</v>
      </c>
      <c r="AI179" s="59">
        <v>5140</v>
      </c>
      <c r="AJ179" s="59">
        <f t="shared" si="84"/>
        <v>7</v>
      </c>
      <c r="AL179" s="64" t="s">
        <v>227</v>
      </c>
      <c r="AM179" s="64" t="s">
        <v>450</v>
      </c>
      <c r="AN179" s="58">
        <f t="shared" si="74"/>
        <v>10</v>
      </c>
      <c r="AO179" s="58">
        <f t="shared" si="75"/>
        <v>0</v>
      </c>
      <c r="AP179" s="58">
        <f t="shared" si="66"/>
        <v>19</v>
      </c>
      <c r="AQ179" s="58">
        <f t="shared" si="67"/>
        <v>6</v>
      </c>
      <c r="AR179" s="58">
        <f t="shared" si="68"/>
        <v>29</v>
      </c>
      <c r="AS179" s="58">
        <f t="shared" si="76"/>
        <v>10</v>
      </c>
      <c r="AT179" s="59">
        <v>30430</v>
      </c>
      <c r="AU179" s="63">
        <f t="shared" si="77"/>
        <v>16145</v>
      </c>
      <c r="AV179" s="63">
        <f t="shared" si="78"/>
        <v>24344</v>
      </c>
      <c r="AW179" s="63">
        <f t="shared" si="69"/>
        <v>1522</v>
      </c>
      <c r="AX179" s="59">
        <v>57280</v>
      </c>
      <c r="AY179" s="59">
        <v>21710</v>
      </c>
      <c r="AZ179" s="59">
        <v>5140</v>
      </c>
      <c r="BA179" s="59">
        <f t="shared" si="85"/>
        <v>7</v>
      </c>
      <c r="BE179" s="84"/>
      <c r="BR179" s="87"/>
    </row>
    <row r="180" spans="12:70">
      <c r="L180" s="54">
        <v>26</v>
      </c>
      <c r="M180" s="54">
        <v>9</v>
      </c>
      <c r="N180" s="54" t="str">
        <f t="shared" si="83"/>
        <v>269</v>
      </c>
      <c r="O180" s="67">
        <v>0.53500000000000003</v>
      </c>
      <c r="P180" s="67"/>
      <c r="Q180" s="67"/>
      <c r="R180" s="67"/>
      <c r="U180" s="64" t="s">
        <v>228</v>
      </c>
      <c r="V180" s="64" t="s">
        <v>451</v>
      </c>
      <c r="W180" s="58">
        <f t="shared" si="70"/>
        <v>10</v>
      </c>
      <c r="X180" s="58">
        <f t="shared" si="71"/>
        <v>6</v>
      </c>
      <c r="Y180" s="58">
        <f t="shared" si="61"/>
        <v>19</v>
      </c>
      <c r="Z180" s="58">
        <f t="shared" si="62"/>
        <v>0</v>
      </c>
      <c r="AA180" s="58">
        <f t="shared" si="63"/>
        <v>29</v>
      </c>
      <c r="AB180" s="58">
        <f t="shared" si="72"/>
        <v>11</v>
      </c>
      <c r="AC180" s="59">
        <v>31430</v>
      </c>
      <c r="AD180" s="63">
        <f t="shared" si="73"/>
        <v>16645</v>
      </c>
      <c r="AE180" s="63">
        <f t="shared" si="64"/>
        <v>23887</v>
      </c>
      <c r="AF180" s="63">
        <f t="shared" si="65"/>
        <v>1258</v>
      </c>
      <c r="AG180" s="59">
        <v>58280</v>
      </c>
      <c r="AH180" s="59">
        <v>21710</v>
      </c>
      <c r="AI180" s="59">
        <v>5140</v>
      </c>
      <c r="AJ180" s="59">
        <f t="shared" si="84"/>
        <v>7</v>
      </c>
      <c r="AL180" s="64" t="s">
        <v>228</v>
      </c>
      <c r="AM180" s="64" t="s">
        <v>451</v>
      </c>
      <c r="AN180" s="58">
        <f t="shared" si="74"/>
        <v>10</v>
      </c>
      <c r="AO180" s="58">
        <f t="shared" si="75"/>
        <v>0</v>
      </c>
      <c r="AP180" s="58">
        <f t="shared" si="66"/>
        <v>19</v>
      </c>
      <c r="AQ180" s="58">
        <f t="shared" si="67"/>
        <v>6</v>
      </c>
      <c r="AR180" s="58">
        <f t="shared" si="68"/>
        <v>29</v>
      </c>
      <c r="AS180" s="58">
        <f t="shared" si="76"/>
        <v>10</v>
      </c>
      <c r="AT180" s="59">
        <v>31430</v>
      </c>
      <c r="AU180" s="63">
        <f t="shared" si="77"/>
        <v>16645</v>
      </c>
      <c r="AV180" s="63">
        <f t="shared" si="78"/>
        <v>25144</v>
      </c>
      <c r="AW180" s="63">
        <f t="shared" si="69"/>
        <v>1572</v>
      </c>
      <c r="AX180" s="59">
        <v>58280</v>
      </c>
      <c r="AY180" s="59">
        <v>21710</v>
      </c>
      <c r="AZ180" s="59">
        <v>5140</v>
      </c>
      <c r="BA180" s="59">
        <f t="shared" si="85"/>
        <v>7</v>
      </c>
      <c r="BE180" s="84"/>
      <c r="BR180" s="87"/>
    </row>
    <row r="181" spans="12:70">
      <c r="L181" s="54">
        <v>26</v>
      </c>
      <c r="M181" s="54">
        <v>10</v>
      </c>
      <c r="N181" s="54" t="str">
        <f t="shared" si="83"/>
        <v>2610</v>
      </c>
      <c r="O181" s="67">
        <v>0.52500000000000002</v>
      </c>
      <c r="P181" s="67"/>
      <c r="Q181" s="67"/>
      <c r="R181" s="67"/>
      <c r="U181" s="64" t="s">
        <v>229</v>
      </c>
      <c r="V181" s="64" t="s">
        <v>452</v>
      </c>
      <c r="W181" s="58">
        <f t="shared" si="70"/>
        <v>10</v>
      </c>
      <c r="X181" s="58">
        <f t="shared" si="71"/>
        <v>6</v>
      </c>
      <c r="Y181" s="58">
        <f t="shared" si="61"/>
        <v>19</v>
      </c>
      <c r="Z181" s="58">
        <f t="shared" si="62"/>
        <v>0</v>
      </c>
      <c r="AA181" s="58">
        <f t="shared" si="63"/>
        <v>29</v>
      </c>
      <c r="AB181" s="58">
        <f t="shared" si="72"/>
        <v>11</v>
      </c>
      <c r="AC181" s="59">
        <v>32430</v>
      </c>
      <c r="AD181" s="63">
        <f t="shared" si="73"/>
        <v>17145</v>
      </c>
      <c r="AE181" s="63">
        <f t="shared" si="64"/>
        <v>24647</v>
      </c>
      <c r="AF181" s="63">
        <f t="shared" si="65"/>
        <v>1298</v>
      </c>
      <c r="AG181" s="59">
        <v>59280</v>
      </c>
      <c r="AH181" s="59">
        <v>21710</v>
      </c>
      <c r="AI181" s="59">
        <v>5140</v>
      </c>
      <c r="AJ181" s="59">
        <f t="shared" si="84"/>
        <v>7</v>
      </c>
      <c r="AL181" s="64" t="s">
        <v>229</v>
      </c>
      <c r="AM181" s="64" t="s">
        <v>452</v>
      </c>
      <c r="AN181" s="58">
        <f t="shared" si="74"/>
        <v>10</v>
      </c>
      <c r="AO181" s="58">
        <f t="shared" si="75"/>
        <v>0</v>
      </c>
      <c r="AP181" s="58">
        <f t="shared" si="66"/>
        <v>19</v>
      </c>
      <c r="AQ181" s="58">
        <f t="shared" si="67"/>
        <v>6</v>
      </c>
      <c r="AR181" s="58">
        <f t="shared" si="68"/>
        <v>29</v>
      </c>
      <c r="AS181" s="58">
        <f t="shared" si="76"/>
        <v>10</v>
      </c>
      <c r="AT181" s="59">
        <v>32430</v>
      </c>
      <c r="AU181" s="63">
        <f t="shared" si="77"/>
        <v>17145</v>
      </c>
      <c r="AV181" s="63">
        <f t="shared" si="78"/>
        <v>25944</v>
      </c>
      <c r="AW181" s="63">
        <f t="shared" si="69"/>
        <v>1622</v>
      </c>
      <c r="AX181" s="59">
        <v>59280</v>
      </c>
      <c r="AY181" s="59">
        <v>21710</v>
      </c>
      <c r="AZ181" s="59">
        <v>5140</v>
      </c>
      <c r="BA181" s="59">
        <f t="shared" si="85"/>
        <v>7</v>
      </c>
      <c r="BE181" s="84"/>
      <c r="BR181" s="87"/>
    </row>
    <row r="182" spans="12:70">
      <c r="L182" s="54">
        <v>26</v>
      </c>
      <c r="M182" s="54">
        <v>11</v>
      </c>
      <c r="N182" s="54" t="str">
        <f t="shared" si="83"/>
        <v>2611</v>
      </c>
      <c r="O182" s="67">
        <v>0.51500000000000001</v>
      </c>
      <c r="P182" s="67"/>
      <c r="Q182" s="67"/>
      <c r="R182" s="67"/>
      <c r="U182" s="64" t="s">
        <v>230</v>
      </c>
      <c r="V182" s="64" t="s">
        <v>453</v>
      </c>
      <c r="W182" s="58">
        <f t="shared" si="70"/>
        <v>10</v>
      </c>
      <c r="X182" s="58">
        <f t="shared" si="71"/>
        <v>6</v>
      </c>
      <c r="Y182" s="58">
        <f t="shared" si="61"/>
        <v>19</v>
      </c>
      <c r="Z182" s="58">
        <f t="shared" si="62"/>
        <v>0</v>
      </c>
      <c r="AA182" s="58">
        <f t="shared" si="63"/>
        <v>29</v>
      </c>
      <c r="AB182" s="58">
        <f t="shared" si="72"/>
        <v>11</v>
      </c>
      <c r="AC182" s="59">
        <v>33430</v>
      </c>
      <c r="AD182" s="63">
        <f t="shared" si="73"/>
        <v>17645</v>
      </c>
      <c r="AE182" s="63">
        <f t="shared" si="64"/>
        <v>25407</v>
      </c>
      <c r="AF182" s="63">
        <f t="shared" si="65"/>
        <v>1338</v>
      </c>
      <c r="AG182" s="59">
        <v>60280</v>
      </c>
      <c r="AH182" s="59">
        <v>21710</v>
      </c>
      <c r="AI182" s="59">
        <v>5140</v>
      </c>
      <c r="AJ182" s="59">
        <f t="shared" si="84"/>
        <v>7</v>
      </c>
      <c r="AL182" s="64" t="s">
        <v>230</v>
      </c>
      <c r="AM182" s="64" t="s">
        <v>453</v>
      </c>
      <c r="AN182" s="58">
        <f t="shared" si="74"/>
        <v>10</v>
      </c>
      <c r="AO182" s="58">
        <f t="shared" si="75"/>
        <v>0</v>
      </c>
      <c r="AP182" s="58">
        <f t="shared" si="66"/>
        <v>19</v>
      </c>
      <c r="AQ182" s="58">
        <f t="shared" si="67"/>
        <v>6</v>
      </c>
      <c r="AR182" s="58">
        <f t="shared" si="68"/>
        <v>29</v>
      </c>
      <c r="AS182" s="58">
        <f t="shared" si="76"/>
        <v>10</v>
      </c>
      <c r="AT182" s="59">
        <v>33430</v>
      </c>
      <c r="AU182" s="63">
        <f t="shared" si="77"/>
        <v>17645</v>
      </c>
      <c r="AV182" s="63">
        <f t="shared" si="78"/>
        <v>26744</v>
      </c>
      <c r="AW182" s="63">
        <f t="shared" si="69"/>
        <v>1672</v>
      </c>
      <c r="AX182" s="59">
        <v>60280</v>
      </c>
      <c r="AY182" s="59">
        <v>21710</v>
      </c>
      <c r="AZ182" s="59">
        <v>5140</v>
      </c>
      <c r="BA182" s="59">
        <f t="shared" si="85"/>
        <v>7</v>
      </c>
      <c r="BE182" s="84"/>
      <c r="BR182" s="87"/>
    </row>
    <row r="183" spans="12:70">
      <c r="L183" s="54">
        <v>26</v>
      </c>
      <c r="M183" s="54">
        <v>12</v>
      </c>
      <c r="N183" s="54" t="str">
        <f t="shared" si="83"/>
        <v>2612</v>
      </c>
      <c r="O183" s="67">
        <v>0.505</v>
      </c>
      <c r="P183" s="67"/>
      <c r="Q183" s="67"/>
      <c r="R183" s="67"/>
      <c r="U183" s="64" t="s">
        <v>231</v>
      </c>
      <c r="V183" s="64" t="s">
        <v>454</v>
      </c>
      <c r="W183" s="58">
        <f t="shared" si="70"/>
        <v>10</v>
      </c>
      <c r="X183" s="58">
        <f t="shared" si="71"/>
        <v>6</v>
      </c>
      <c r="Y183" s="58">
        <f t="shared" si="61"/>
        <v>19</v>
      </c>
      <c r="Z183" s="58">
        <f t="shared" si="62"/>
        <v>0</v>
      </c>
      <c r="AA183" s="58">
        <f t="shared" si="63"/>
        <v>29</v>
      </c>
      <c r="AB183" s="58">
        <f t="shared" si="72"/>
        <v>11</v>
      </c>
      <c r="AC183" s="59">
        <v>34430</v>
      </c>
      <c r="AD183" s="63">
        <f t="shared" si="73"/>
        <v>18145</v>
      </c>
      <c r="AE183" s="63">
        <f t="shared" si="64"/>
        <v>26167</v>
      </c>
      <c r="AF183" s="63">
        <f t="shared" si="65"/>
        <v>1378</v>
      </c>
      <c r="AG183" s="59">
        <v>61280</v>
      </c>
      <c r="AH183" s="59">
        <v>21710</v>
      </c>
      <c r="AI183" s="59">
        <v>5140</v>
      </c>
      <c r="AJ183" s="59">
        <f t="shared" si="84"/>
        <v>7</v>
      </c>
      <c r="AL183" s="64" t="s">
        <v>231</v>
      </c>
      <c r="AM183" s="64" t="s">
        <v>454</v>
      </c>
      <c r="AN183" s="58">
        <f t="shared" si="74"/>
        <v>10</v>
      </c>
      <c r="AO183" s="58">
        <f t="shared" si="75"/>
        <v>0</v>
      </c>
      <c r="AP183" s="58">
        <f t="shared" si="66"/>
        <v>19</v>
      </c>
      <c r="AQ183" s="58">
        <f t="shared" si="67"/>
        <v>6</v>
      </c>
      <c r="AR183" s="58">
        <f t="shared" si="68"/>
        <v>29</v>
      </c>
      <c r="AS183" s="58">
        <f t="shared" si="76"/>
        <v>10</v>
      </c>
      <c r="AT183" s="59">
        <v>34430</v>
      </c>
      <c r="AU183" s="63">
        <f t="shared" si="77"/>
        <v>18145</v>
      </c>
      <c r="AV183" s="63">
        <f t="shared" si="78"/>
        <v>27544</v>
      </c>
      <c r="AW183" s="63">
        <f t="shared" si="69"/>
        <v>1722</v>
      </c>
      <c r="AX183" s="59">
        <v>61280</v>
      </c>
      <c r="AY183" s="59">
        <v>21710</v>
      </c>
      <c r="AZ183" s="59">
        <v>5140</v>
      </c>
      <c r="BA183" s="59">
        <f t="shared" si="85"/>
        <v>7</v>
      </c>
      <c r="BE183" s="84"/>
      <c r="BR183" s="87"/>
    </row>
    <row r="184" spans="12:70">
      <c r="L184" s="54">
        <v>26</v>
      </c>
      <c r="M184" s="54">
        <v>13</v>
      </c>
      <c r="N184" s="54" t="str">
        <f t="shared" si="83"/>
        <v>2613</v>
      </c>
      <c r="O184" s="67">
        <v>0.495</v>
      </c>
      <c r="P184" s="67"/>
      <c r="Q184" s="67"/>
      <c r="R184" s="67"/>
      <c r="U184" s="64" t="s">
        <v>232</v>
      </c>
      <c r="V184" s="64" t="s">
        <v>455</v>
      </c>
      <c r="W184" s="58">
        <f t="shared" si="70"/>
        <v>10</v>
      </c>
      <c r="X184" s="58">
        <f t="shared" si="71"/>
        <v>6</v>
      </c>
      <c r="Y184" s="58">
        <f t="shared" si="61"/>
        <v>19</v>
      </c>
      <c r="Z184" s="58">
        <f t="shared" si="62"/>
        <v>0</v>
      </c>
      <c r="AA184" s="58">
        <f t="shared" si="63"/>
        <v>29</v>
      </c>
      <c r="AB184" s="58">
        <f t="shared" si="72"/>
        <v>11</v>
      </c>
      <c r="AC184" s="59">
        <v>35425</v>
      </c>
      <c r="AD184" s="63">
        <f t="shared" si="73"/>
        <v>18643</v>
      </c>
      <c r="AE184" s="63">
        <f t="shared" si="64"/>
        <v>26923</v>
      </c>
      <c r="AF184" s="63">
        <f t="shared" si="65"/>
        <v>1417</v>
      </c>
      <c r="AG184" s="59">
        <v>62275</v>
      </c>
      <c r="AH184" s="59">
        <v>21710</v>
      </c>
      <c r="AI184" s="59">
        <v>5140</v>
      </c>
      <c r="AJ184" s="59">
        <f t="shared" si="84"/>
        <v>7</v>
      </c>
      <c r="AL184" s="64" t="s">
        <v>232</v>
      </c>
      <c r="AM184" s="64" t="s">
        <v>455</v>
      </c>
      <c r="AN184" s="58">
        <f t="shared" si="74"/>
        <v>10</v>
      </c>
      <c r="AO184" s="58">
        <f t="shared" si="75"/>
        <v>0</v>
      </c>
      <c r="AP184" s="58">
        <f t="shared" si="66"/>
        <v>19</v>
      </c>
      <c r="AQ184" s="58">
        <f t="shared" si="67"/>
        <v>6</v>
      </c>
      <c r="AR184" s="58">
        <f t="shared" si="68"/>
        <v>29</v>
      </c>
      <c r="AS184" s="58">
        <f t="shared" si="76"/>
        <v>10</v>
      </c>
      <c r="AT184" s="59">
        <v>35425</v>
      </c>
      <c r="AU184" s="63">
        <f t="shared" si="77"/>
        <v>18643</v>
      </c>
      <c r="AV184" s="63">
        <f t="shared" si="78"/>
        <v>28340</v>
      </c>
      <c r="AW184" s="63">
        <f t="shared" si="69"/>
        <v>1772</v>
      </c>
      <c r="AX184" s="59">
        <v>62275</v>
      </c>
      <c r="AY184" s="59">
        <v>21710</v>
      </c>
      <c r="AZ184" s="59">
        <v>5140</v>
      </c>
      <c r="BA184" s="59">
        <f t="shared" si="85"/>
        <v>7</v>
      </c>
      <c r="BE184" s="84"/>
      <c r="BR184" s="87"/>
    </row>
    <row r="185" spans="12:70">
      <c r="L185" s="54">
        <v>26</v>
      </c>
      <c r="M185" s="54">
        <v>14</v>
      </c>
      <c r="N185" s="54" t="str">
        <f t="shared" si="83"/>
        <v>2614</v>
      </c>
      <c r="O185" s="67">
        <v>0.48499999999999999</v>
      </c>
      <c r="P185" s="67"/>
      <c r="Q185" s="67"/>
      <c r="R185" s="67"/>
      <c r="U185" s="64" t="s">
        <v>233</v>
      </c>
      <c r="V185" s="64" t="s">
        <v>456</v>
      </c>
      <c r="W185" s="58">
        <f t="shared" si="70"/>
        <v>10</v>
      </c>
      <c r="X185" s="58">
        <f t="shared" si="71"/>
        <v>6</v>
      </c>
      <c r="Y185" s="58">
        <f t="shared" si="61"/>
        <v>19</v>
      </c>
      <c r="Z185" s="58">
        <f t="shared" si="62"/>
        <v>0</v>
      </c>
      <c r="AA185" s="58">
        <f t="shared" si="63"/>
        <v>29</v>
      </c>
      <c r="AB185" s="58">
        <f t="shared" si="72"/>
        <v>11</v>
      </c>
      <c r="AC185" s="59">
        <v>36425</v>
      </c>
      <c r="AD185" s="63">
        <f t="shared" si="73"/>
        <v>19143</v>
      </c>
      <c r="AE185" s="63">
        <f t="shared" si="64"/>
        <v>27683</v>
      </c>
      <c r="AF185" s="63">
        <f t="shared" si="65"/>
        <v>1457</v>
      </c>
      <c r="AG185" s="59">
        <v>63275</v>
      </c>
      <c r="AH185" s="59">
        <v>21710</v>
      </c>
      <c r="AI185" s="59">
        <v>5140</v>
      </c>
      <c r="AJ185" s="59">
        <f t="shared" si="84"/>
        <v>7</v>
      </c>
      <c r="AL185" s="64" t="s">
        <v>233</v>
      </c>
      <c r="AM185" s="64" t="s">
        <v>456</v>
      </c>
      <c r="AN185" s="58">
        <f t="shared" si="74"/>
        <v>10</v>
      </c>
      <c r="AO185" s="58">
        <f t="shared" si="75"/>
        <v>0</v>
      </c>
      <c r="AP185" s="58">
        <f t="shared" si="66"/>
        <v>19</v>
      </c>
      <c r="AQ185" s="58">
        <f t="shared" si="67"/>
        <v>6</v>
      </c>
      <c r="AR185" s="58">
        <f t="shared" si="68"/>
        <v>29</v>
      </c>
      <c r="AS185" s="58">
        <f t="shared" si="76"/>
        <v>10</v>
      </c>
      <c r="AT185" s="59">
        <v>36425</v>
      </c>
      <c r="AU185" s="63">
        <f t="shared" si="77"/>
        <v>19143</v>
      </c>
      <c r="AV185" s="63">
        <f t="shared" si="78"/>
        <v>29140</v>
      </c>
      <c r="AW185" s="63">
        <f t="shared" si="69"/>
        <v>1822</v>
      </c>
      <c r="AX185" s="59">
        <v>63275</v>
      </c>
      <c r="AY185" s="59">
        <v>21710</v>
      </c>
      <c r="AZ185" s="59">
        <v>5140</v>
      </c>
      <c r="BA185" s="59">
        <f t="shared" si="85"/>
        <v>7</v>
      </c>
      <c r="BE185" s="84"/>
      <c r="BR185" s="87"/>
    </row>
    <row r="186" spans="12:70">
      <c r="L186" s="54">
        <v>26</v>
      </c>
      <c r="M186" s="54">
        <v>15</v>
      </c>
      <c r="N186" s="54" t="str">
        <f t="shared" si="83"/>
        <v>2615</v>
      </c>
      <c r="O186" s="67">
        <v>0.47499999999999998</v>
      </c>
      <c r="P186" s="67"/>
      <c r="Q186" s="67"/>
      <c r="R186" s="67"/>
      <c r="U186" s="64" t="s">
        <v>234</v>
      </c>
      <c r="V186" s="64" t="s">
        <v>457</v>
      </c>
      <c r="W186" s="58">
        <f t="shared" si="70"/>
        <v>10</v>
      </c>
      <c r="X186" s="58">
        <f t="shared" si="71"/>
        <v>6</v>
      </c>
      <c r="Y186" s="58">
        <f t="shared" si="61"/>
        <v>19</v>
      </c>
      <c r="Z186" s="58">
        <f t="shared" si="62"/>
        <v>0</v>
      </c>
      <c r="AA186" s="58">
        <f t="shared" si="63"/>
        <v>29</v>
      </c>
      <c r="AB186" s="58">
        <f t="shared" si="72"/>
        <v>11</v>
      </c>
      <c r="AC186" s="59">
        <v>39090</v>
      </c>
      <c r="AD186" s="63">
        <f t="shared" si="73"/>
        <v>20475</v>
      </c>
      <c r="AE186" s="63">
        <f t="shared" si="64"/>
        <v>29709</v>
      </c>
      <c r="AF186" s="63">
        <f t="shared" si="65"/>
        <v>1564</v>
      </c>
      <c r="AG186" s="59">
        <v>65940</v>
      </c>
      <c r="AH186" s="59">
        <v>21710</v>
      </c>
      <c r="AI186" s="59">
        <v>5140</v>
      </c>
      <c r="AJ186" s="59">
        <f t="shared" si="84"/>
        <v>7</v>
      </c>
      <c r="AL186" s="64" t="s">
        <v>234</v>
      </c>
      <c r="AM186" s="64" t="s">
        <v>457</v>
      </c>
      <c r="AN186" s="58">
        <f t="shared" si="74"/>
        <v>10</v>
      </c>
      <c r="AO186" s="58">
        <f t="shared" si="75"/>
        <v>0</v>
      </c>
      <c r="AP186" s="58">
        <f t="shared" si="66"/>
        <v>19</v>
      </c>
      <c r="AQ186" s="58">
        <f t="shared" si="67"/>
        <v>6</v>
      </c>
      <c r="AR186" s="58">
        <f t="shared" si="68"/>
        <v>29</v>
      </c>
      <c r="AS186" s="58">
        <f t="shared" si="76"/>
        <v>10</v>
      </c>
      <c r="AT186" s="59">
        <v>39090</v>
      </c>
      <c r="AU186" s="63">
        <f t="shared" si="77"/>
        <v>20475</v>
      </c>
      <c r="AV186" s="63">
        <f t="shared" si="78"/>
        <v>31272</v>
      </c>
      <c r="AW186" s="63">
        <f t="shared" si="69"/>
        <v>1955</v>
      </c>
      <c r="AX186" s="59">
        <v>65940</v>
      </c>
      <c r="AY186" s="59">
        <v>21710</v>
      </c>
      <c r="AZ186" s="59">
        <v>5140</v>
      </c>
      <c r="BA186" s="59">
        <f t="shared" si="85"/>
        <v>7</v>
      </c>
      <c r="BE186" s="84"/>
      <c r="BR186" s="87"/>
    </row>
    <row r="187" spans="12:70">
      <c r="L187" s="54">
        <v>26</v>
      </c>
      <c r="M187" s="54">
        <v>16</v>
      </c>
      <c r="N187" s="54" t="str">
        <f t="shared" si="83"/>
        <v>2616</v>
      </c>
      <c r="O187" s="67">
        <v>0.46500000000000002</v>
      </c>
      <c r="P187" s="67"/>
      <c r="Q187" s="67"/>
      <c r="R187" s="67"/>
      <c r="U187" s="64" t="s">
        <v>235</v>
      </c>
      <c r="V187" s="64" t="s">
        <v>458</v>
      </c>
      <c r="W187" s="58">
        <f t="shared" si="70"/>
        <v>10</v>
      </c>
      <c r="X187" s="58">
        <f t="shared" si="71"/>
        <v>6</v>
      </c>
      <c r="Y187" s="58">
        <f t="shared" si="61"/>
        <v>19</v>
      </c>
      <c r="Z187" s="58">
        <f t="shared" si="62"/>
        <v>0</v>
      </c>
      <c r="AA187" s="58">
        <f t="shared" si="63"/>
        <v>29</v>
      </c>
      <c r="AB187" s="58">
        <f t="shared" si="72"/>
        <v>11</v>
      </c>
      <c r="AC187" s="59">
        <v>29435</v>
      </c>
      <c r="AD187" s="63">
        <f t="shared" si="73"/>
        <v>15648</v>
      </c>
      <c r="AE187" s="63">
        <f t="shared" si="64"/>
        <v>22371</v>
      </c>
      <c r="AF187" s="63">
        <f t="shared" si="65"/>
        <v>1178</v>
      </c>
      <c r="AG187" s="59">
        <v>60875</v>
      </c>
      <c r="AH187" s="59">
        <v>24700</v>
      </c>
      <c r="AI187" s="59">
        <v>6740</v>
      </c>
      <c r="AJ187" s="59">
        <f t="shared" si="84"/>
        <v>8</v>
      </c>
      <c r="AL187" s="64" t="s">
        <v>235</v>
      </c>
      <c r="AM187" s="64" t="s">
        <v>458</v>
      </c>
      <c r="AN187" s="58">
        <f t="shared" si="74"/>
        <v>10</v>
      </c>
      <c r="AO187" s="58">
        <f t="shared" si="75"/>
        <v>0</v>
      </c>
      <c r="AP187" s="58">
        <f t="shared" si="66"/>
        <v>19</v>
      </c>
      <c r="AQ187" s="58">
        <f t="shared" si="67"/>
        <v>6</v>
      </c>
      <c r="AR187" s="58">
        <f t="shared" si="68"/>
        <v>29</v>
      </c>
      <c r="AS187" s="58">
        <f t="shared" si="76"/>
        <v>10</v>
      </c>
      <c r="AT187" s="59">
        <v>29435</v>
      </c>
      <c r="AU187" s="63">
        <f t="shared" si="77"/>
        <v>15648</v>
      </c>
      <c r="AV187" s="63">
        <f t="shared" si="78"/>
        <v>23548</v>
      </c>
      <c r="AW187" s="63">
        <f t="shared" si="69"/>
        <v>1472</v>
      </c>
      <c r="AX187" s="59">
        <v>60875</v>
      </c>
      <c r="AY187" s="59">
        <v>24700</v>
      </c>
      <c r="AZ187" s="59">
        <v>6740</v>
      </c>
      <c r="BA187" s="59">
        <f t="shared" si="85"/>
        <v>8</v>
      </c>
      <c r="BE187" s="84"/>
      <c r="BR187" s="87"/>
    </row>
    <row r="188" spans="12:70">
      <c r="L188" s="54">
        <v>25</v>
      </c>
      <c r="M188" s="54">
        <v>1</v>
      </c>
      <c r="N188" s="54" t="str">
        <f t="shared" si="83"/>
        <v>251</v>
      </c>
      <c r="O188" s="67">
        <v>0.6</v>
      </c>
      <c r="P188" s="67"/>
      <c r="Q188" s="67"/>
      <c r="R188" s="67"/>
      <c r="U188" s="64" t="s">
        <v>236</v>
      </c>
      <c r="V188" s="64" t="s">
        <v>459</v>
      </c>
      <c r="W188" s="58">
        <f t="shared" si="70"/>
        <v>10</v>
      </c>
      <c r="X188" s="58">
        <f t="shared" si="71"/>
        <v>6</v>
      </c>
      <c r="Y188" s="58">
        <f t="shared" si="61"/>
        <v>19</v>
      </c>
      <c r="Z188" s="58">
        <f t="shared" si="62"/>
        <v>0</v>
      </c>
      <c r="AA188" s="58">
        <f t="shared" si="63"/>
        <v>29</v>
      </c>
      <c r="AB188" s="58">
        <f t="shared" si="72"/>
        <v>11</v>
      </c>
      <c r="AC188" s="59">
        <v>30430</v>
      </c>
      <c r="AD188" s="63">
        <f t="shared" si="73"/>
        <v>16145</v>
      </c>
      <c r="AE188" s="63">
        <f t="shared" si="64"/>
        <v>23127</v>
      </c>
      <c r="AF188" s="63">
        <f t="shared" si="65"/>
        <v>1218</v>
      </c>
      <c r="AG188" s="59">
        <v>61870</v>
      </c>
      <c r="AH188" s="59">
        <v>24700</v>
      </c>
      <c r="AI188" s="59">
        <v>6740</v>
      </c>
      <c r="AJ188" s="59">
        <f t="shared" si="84"/>
        <v>8</v>
      </c>
      <c r="AL188" s="64" t="s">
        <v>236</v>
      </c>
      <c r="AM188" s="64" t="s">
        <v>459</v>
      </c>
      <c r="AN188" s="58">
        <f t="shared" si="74"/>
        <v>10</v>
      </c>
      <c r="AO188" s="58">
        <f t="shared" si="75"/>
        <v>0</v>
      </c>
      <c r="AP188" s="58">
        <f t="shared" si="66"/>
        <v>19</v>
      </c>
      <c r="AQ188" s="58">
        <f t="shared" si="67"/>
        <v>6</v>
      </c>
      <c r="AR188" s="58">
        <f t="shared" si="68"/>
        <v>29</v>
      </c>
      <c r="AS188" s="58">
        <f t="shared" si="76"/>
        <v>10</v>
      </c>
      <c r="AT188" s="59">
        <v>30430</v>
      </c>
      <c r="AU188" s="63">
        <f t="shared" si="77"/>
        <v>16145</v>
      </c>
      <c r="AV188" s="63">
        <f t="shared" si="78"/>
        <v>24344</v>
      </c>
      <c r="AW188" s="63">
        <f t="shared" si="69"/>
        <v>1522</v>
      </c>
      <c r="AX188" s="59">
        <v>61870</v>
      </c>
      <c r="AY188" s="59">
        <v>24700</v>
      </c>
      <c r="AZ188" s="59">
        <v>6740</v>
      </c>
      <c r="BA188" s="59">
        <f t="shared" si="85"/>
        <v>8</v>
      </c>
      <c r="BE188" s="84"/>
      <c r="BR188" s="87"/>
    </row>
    <row r="189" spans="12:70">
      <c r="L189" s="54">
        <v>25</v>
      </c>
      <c r="M189" s="54">
        <v>2</v>
      </c>
      <c r="N189" s="54" t="str">
        <f t="shared" si="83"/>
        <v>252</v>
      </c>
      <c r="O189" s="67">
        <v>0.59</v>
      </c>
      <c r="P189" s="67"/>
      <c r="Q189" s="67"/>
      <c r="R189" s="67"/>
      <c r="U189" s="64" t="s">
        <v>237</v>
      </c>
      <c r="V189" s="64" t="s">
        <v>460</v>
      </c>
      <c r="W189" s="58">
        <f t="shared" si="70"/>
        <v>10</v>
      </c>
      <c r="X189" s="58">
        <f t="shared" si="71"/>
        <v>6</v>
      </c>
      <c r="Y189" s="58">
        <f t="shared" si="61"/>
        <v>19</v>
      </c>
      <c r="Z189" s="58">
        <f t="shared" si="62"/>
        <v>0</v>
      </c>
      <c r="AA189" s="58">
        <f t="shared" si="63"/>
        <v>29</v>
      </c>
      <c r="AB189" s="58">
        <f t="shared" si="72"/>
        <v>11</v>
      </c>
      <c r="AC189" s="59">
        <v>31430</v>
      </c>
      <c r="AD189" s="63">
        <f t="shared" si="73"/>
        <v>16645</v>
      </c>
      <c r="AE189" s="63">
        <f t="shared" si="64"/>
        <v>23887</v>
      </c>
      <c r="AF189" s="63">
        <f t="shared" si="65"/>
        <v>1258</v>
      </c>
      <c r="AG189" s="59">
        <v>62870</v>
      </c>
      <c r="AH189" s="59">
        <v>24700</v>
      </c>
      <c r="AI189" s="59">
        <v>6740</v>
      </c>
      <c r="AJ189" s="59">
        <f t="shared" si="84"/>
        <v>8</v>
      </c>
      <c r="AL189" s="64" t="s">
        <v>237</v>
      </c>
      <c r="AM189" s="64" t="s">
        <v>460</v>
      </c>
      <c r="AN189" s="58">
        <f t="shared" si="74"/>
        <v>10</v>
      </c>
      <c r="AO189" s="58">
        <f t="shared" si="75"/>
        <v>0</v>
      </c>
      <c r="AP189" s="58">
        <f t="shared" si="66"/>
        <v>19</v>
      </c>
      <c r="AQ189" s="58">
        <f t="shared" si="67"/>
        <v>6</v>
      </c>
      <c r="AR189" s="58">
        <f t="shared" si="68"/>
        <v>29</v>
      </c>
      <c r="AS189" s="58">
        <f t="shared" si="76"/>
        <v>10</v>
      </c>
      <c r="AT189" s="59">
        <v>31430</v>
      </c>
      <c r="AU189" s="63">
        <f t="shared" si="77"/>
        <v>16645</v>
      </c>
      <c r="AV189" s="63">
        <f t="shared" si="78"/>
        <v>25144</v>
      </c>
      <c r="AW189" s="63">
        <f t="shared" si="69"/>
        <v>1572</v>
      </c>
      <c r="AX189" s="59">
        <v>62870</v>
      </c>
      <c r="AY189" s="59">
        <v>24700</v>
      </c>
      <c r="AZ189" s="59">
        <v>6740</v>
      </c>
      <c r="BA189" s="59">
        <f t="shared" si="85"/>
        <v>8</v>
      </c>
      <c r="BE189" s="84"/>
      <c r="BR189" s="87"/>
    </row>
    <row r="190" spans="12:70">
      <c r="L190" s="54">
        <v>25</v>
      </c>
      <c r="M190" s="54">
        <v>3</v>
      </c>
      <c r="N190" s="54" t="str">
        <f t="shared" si="83"/>
        <v>253</v>
      </c>
      <c r="O190" s="67">
        <v>0.57999999999999996</v>
      </c>
      <c r="P190" s="67"/>
      <c r="Q190" s="67"/>
      <c r="R190" s="67"/>
      <c r="U190" s="64" t="s">
        <v>238</v>
      </c>
      <c r="V190" s="64" t="s">
        <v>461</v>
      </c>
      <c r="W190" s="58">
        <f t="shared" si="70"/>
        <v>10</v>
      </c>
      <c r="X190" s="58">
        <f t="shared" si="71"/>
        <v>6</v>
      </c>
      <c r="Y190" s="58">
        <f t="shared" si="61"/>
        <v>19</v>
      </c>
      <c r="Z190" s="58">
        <f t="shared" si="62"/>
        <v>0</v>
      </c>
      <c r="AA190" s="58">
        <f t="shared" si="63"/>
        <v>29</v>
      </c>
      <c r="AB190" s="58">
        <f t="shared" si="72"/>
        <v>11</v>
      </c>
      <c r="AC190" s="59">
        <v>32430</v>
      </c>
      <c r="AD190" s="63">
        <f t="shared" si="73"/>
        <v>17145</v>
      </c>
      <c r="AE190" s="63">
        <f t="shared" si="64"/>
        <v>24647</v>
      </c>
      <c r="AF190" s="63">
        <f t="shared" si="65"/>
        <v>1298</v>
      </c>
      <c r="AG190" s="59">
        <v>63870</v>
      </c>
      <c r="AH190" s="59">
        <v>24700</v>
      </c>
      <c r="AI190" s="59">
        <v>6740</v>
      </c>
      <c r="AJ190" s="59">
        <f t="shared" si="84"/>
        <v>8</v>
      </c>
      <c r="AL190" s="64" t="s">
        <v>238</v>
      </c>
      <c r="AM190" s="64" t="s">
        <v>461</v>
      </c>
      <c r="AN190" s="58">
        <f t="shared" si="74"/>
        <v>10</v>
      </c>
      <c r="AO190" s="58">
        <f t="shared" si="75"/>
        <v>0</v>
      </c>
      <c r="AP190" s="58">
        <f t="shared" si="66"/>
        <v>19</v>
      </c>
      <c r="AQ190" s="58">
        <f t="shared" si="67"/>
        <v>6</v>
      </c>
      <c r="AR190" s="58">
        <f t="shared" si="68"/>
        <v>29</v>
      </c>
      <c r="AS190" s="58">
        <f t="shared" si="76"/>
        <v>10</v>
      </c>
      <c r="AT190" s="59">
        <v>32430</v>
      </c>
      <c r="AU190" s="63">
        <f t="shared" si="77"/>
        <v>17145</v>
      </c>
      <c r="AV190" s="63">
        <f t="shared" si="78"/>
        <v>25944</v>
      </c>
      <c r="AW190" s="63">
        <f t="shared" si="69"/>
        <v>1622</v>
      </c>
      <c r="AX190" s="59">
        <v>63870</v>
      </c>
      <c r="AY190" s="59">
        <v>24700</v>
      </c>
      <c r="AZ190" s="59">
        <v>6740</v>
      </c>
      <c r="BA190" s="59">
        <f t="shared" si="85"/>
        <v>8</v>
      </c>
      <c r="BE190" s="84"/>
      <c r="BR190" s="87"/>
    </row>
    <row r="191" spans="12:70">
      <c r="L191" s="54">
        <v>25</v>
      </c>
      <c r="M191" s="54">
        <v>4</v>
      </c>
      <c r="N191" s="54" t="str">
        <f t="shared" si="83"/>
        <v>254</v>
      </c>
      <c r="O191" s="67">
        <v>0.56999999999999995</v>
      </c>
      <c r="P191" s="67"/>
      <c r="Q191" s="67"/>
      <c r="R191" s="67"/>
      <c r="U191" s="64" t="s">
        <v>239</v>
      </c>
      <c r="V191" s="64" t="s">
        <v>462</v>
      </c>
      <c r="W191" s="58">
        <f t="shared" si="70"/>
        <v>10</v>
      </c>
      <c r="X191" s="58">
        <f t="shared" si="71"/>
        <v>6</v>
      </c>
      <c r="Y191" s="58">
        <f t="shared" si="61"/>
        <v>19</v>
      </c>
      <c r="Z191" s="58">
        <f t="shared" si="62"/>
        <v>0</v>
      </c>
      <c r="AA191" s="58">
        <f t="shared" si="63"/>
        <v>29</v>
      </c>
      <c r="AB191" s="58">
        <f t="shared" si="72"/>
        <v>11</v>
      </c>
      <c r="AC191" s="59">
        <v>33430</v>
      </c>
      <c r="AD191" s="63">
        <f t="shared" si="73"/>
        <v>17645</v>
      </c>
      <c r="AE191" s="63">
        <f t="shared" si="64"/>
        <v>25407</v>
      </c>
      <c r="AF191" s="63">
        <f t="shared" si="65"/>
        <v>1338</v>
      </c>
      <c r="AG191" s="59">
        <v>64870</v>
      </c>
      <c r="AH191" s="59">
        <v>24700</v>
      </c>
      <c r="AI191" s="59">
        <v>6740</v>
      </c>
      <c r="AJ191" s="59">
        <f t="shared" si="84"/>
        <v>8</v>
      </c>
      <c r="AL191" s="64" t="s">
        <v>239</v>
      </c>
      <c r="AM191" s="64" t="s">
        <v>462</v>
      </c>
      <c r="AN191" s="58">
        <f t="shared" si="74"/>
        <v>10</v>
      </c>
      <c r="AO191" s="58">
        <f t="shared" si="75"/>
        <v>0</v>
      </c>
      <c r="AP191" s="58">
        <f t="shared" si="66"/>
        <v>19</v>
      </c>
      <c r="AQ191" s="58">
        <f t="shared" si="67"/>
        <v>6</v>
      </c>
      <c r="AR191" s="58">
        <f t="shared" si="68"/>
        <v>29</v>
      </c>
      <c r="AS191" s="58">
        <f t="shared" si="76"/>
        <v>10</v>
      </c>
      <c r="AT191" s="59">
        <v>33430</v>
      </c>
      <c r="AU191" s="63">
        <f t="shared" si="77"/>
        <v>17645</v>
      </c>
      <c r="AV191" s="63">
        <f t="shared" si="78"/>
        <v>26744</v>
      </c>
      <c r="AW191" s="63">
        <f t="shared" si="69"/>
        <v>1672</v>
      </c>
      <c r="AX191" s="59">
        <v>64870</v>
      </c>
      <c r="AY191" s="59">
        <v>24700</v>
      </c>
      <c r="AZ191" s="59">
        <v>6740</v>
      </c>
      <c r="BA191" s="59">
        <f t="shared" si="85"/>
        <v>8</v>
      </c>
      <c r="BE191" s="84"/>
      <c r="BR191" s="87"/>
    </row>
    <row r="192" spans="12:70">
      <c r="L192" s="54">
        <v>25</v>
      </c>
      <c r="M192" s="54">
        <v>5</v>
      </c>
      <c r="N192" s="54" t="str">
        <f t="shared" si="83"/>
        <v>255</v>
      </c>
      <c r="O192" s="67">
        <v>0.56000000000000005</v>
      </c>
      <c r="P192" s="67"/>
      <c r="Q192" s="67"/>
      <c r="R192" s="67"/>
      <c r="U192" s="64" t="s">
        <v>240</v>
      </c>
      <c r="V192" s="64" t="s">
        <v>463</v>
      </c>
      <c r="W192" s="58">
        <f t="shared" si="70"/>
        <v>10</v>
      </c>
      <c r="X192" s="58">
        <f t="shared" si="71"/>
        <v>6</v>
      </c>
      <c r="Y192" s="58">
        <f t="shared" si="61"/>
        <v>19</v>
      </c>
      <c r="Z192" s="58">
        <f t="shared" si="62"/>
        <v>0</v>
      </c>
      <c r="AA192" s="58">
        <f t="shared" si="63"/>
        <v>29</v>
      </c>
      <c r="AB192" s="58">
        <f t="shared" si="72"/>
        <v>11</v>
      </c>
      <c r="AC192" s="59">
        <v>34430</v>
      </c>
      <c r="AD192" s="63">
        <f t="shared" si="73"/>
        <v>18145</v>
      </c>
      <c r="AE192" s="63">
        <f t="shared" si="64"/>
        <v>26167</v>
      </c>
      <c r="AF192" s="63">
        <f t="shared" si="65"/>
        <v>1378</v>
      </c>
      <c r="AG192" s="59">
        <v>65870</v>
      </c>
      <c r="AH192" s="59">
        <v>24700</v>
      </c>
      <c r="AI192" s="59">
        <v>6740</v>
      </c>
      <c r="AJ192" s="59">
        <f t="shared" si="84"/>
        <v>8</v>
      </c>
      <c r="AL192" s="64" t="s">
        <v>240</v>
      </c>
      <c r="AM192" s="64" t="s">
        <v>463</v>
      </c>
      <c r="AN192" s="58">
        <f t="shared" si="74"/>
        <v>10</v>
      </c>
      <c r="AO192" s="58">
        <f t="shared" si="75"/>
        <v>0</v>
      </c>
      <c r="AP192" s="58">
        <f t="shared" si="66"/>
        <v>19</v>
      </c>
      <c r="AQ192" s="58">
        <f t="shared" si="67"/>
        <v>6</v>
      </c>
      <c r="AR192" s="58">
        <f t="shared" si="68"/>
        <v>29</v>
      </c>
      <c r="AS192" s="58">
        <f t="shared" si="76"/>
        <v>10</v>
      </c>
      <c r="AT192" s="59">
        <v>34430</v>
      </c>
      <c r="AU192" s="63">
        <f t="shared" si="77"/>
        <v>18145</v>
      </c>
      <c r="AV192" s="63">
        <f t="shared" si="78"/>
        <v>27544</v>
      </c>
      <c r="AW192" s="63">
        <f t="shared" si="69"/>
        <v>1722</v>
      </c>
      <c r="AX192" s="59">
        <v>65870</v>
      </c>
      <c r="AY192" s="59">
        <v>24700</v>
      </c>
      <c r="AZ192" s="59">
        <v>6740</v>
      </c>
      <c r="BA192" s="59">
        <f t="shared" si="85"/>
        <v>8</v>
      </c>
      <c r="BE192" s="84"/>
      <c r="BR192" s="87"/>
    </row>
    <row r="193" spans="12:70">
      <c r="L193" s="54">
        <v>25</v>
      </c>
      <c r="M193" s="54">
        <v>6</v>
      </c>
      <c r="N193" s="54" t="str">
        <f t="shared" si="83"/>
        <v>256</v>
      </c>
      <c r="O193" s="67">
        <v>0.55000000000000004</v>
      </c>
      <c r="P193" s="67"/>
      <c r="Q193" s="67"/>
      <c r="R193" s="67"/>
      <c r="U193" s="64" t="s">
        <v>241</v>
      </c>
      <c r="V193" s="64" t="s">
        <v>464</v>
      </c>
      <c r="W193" s="58">
        <f t="shared" si="70"/>
        <v>10</v>
      </c>
      <c r="X193" s="58">
        <f t="shared" si="71"/>
        <v>6</v>
      </c>
      <c r="Y193" s="58">
        <f t="shared" si="61"/>
        <v>19</v>
      </c>
      <c r="Z193" s="58">
        <f t="shared" si="62"/>
        <v>0</v>
      </c>
      <c r="AA193" s="58">
        <f t="shared" si="63"/>
        <v>29</v>
      </c>
      <c r="AB193" s="58">
        <f t="shared" si="72"/>
        <v>11</v>
      </c>
      <c r="AC193" s="59">
        <v>35425</v>
      </c>
      <c r="AD193" s="63">
        <f t="shared" si="73"/>
        <v>18643</v>
      </c>
      <c r="AE193" s="63">
        <f t="shared" si="64"/>
        <v>26923</v>
      </c>
      <c r="AF193" s="63">
        <f t="shared" si="65"/>
        <v>1417</v>
      </c>
      <c r="AG193" s="59">
        <v>66865</v>
      </c>
      <c r="AH193" s="59">
        <v>24700</v>
      </c>
      <c r="AI193" s="59">
        <v>6740</v>
      </c>
      <c r="AJ193" s="59">
        <f t="shared" si="84"/>
        <v>8</v>
      </c>
      <c r="AL193" s="64" t="s">
        <v>241</v>
      </c>
      <c r="AM193" s="64" t="s">
        <v>464</v>
      </c>
      <c r="AN193" s="58">
        <f t="shared" si="74"/>
        <v>10</v>
      </c>
      <c r="AO193" s="58">
        <f t="shared" si="75"/>
        <v>0</v>
      </c>
      <c r="AP193" s="58">
        <f t="shared" si="66"/>
        <v>19</v>
      </c>
      <c r="AQ193" s="58">
        <f t="shared" si="67"/>
        <v>6</v>
      </c>
      <c r="AR193" s="58">
        <f t="shared" si="68"/>
        <v>29</v>
      </c>
      <c r="AS193" s="58">
        <f t="shared" si="76"/>
        <v>10</v>
      </c>
      <c r="AT193" s="59">
        <v>35425</v>
      </c>
      <c r="AU193" s="63">
        <f t="shared" si="77"/>
        <v>18643</v>
      </c>
      <c r="AV193" s="63">
        <f t="shared" si="78"/>
        <v>28340</v>
      </c>
      <c r="AW193" s="63">
        <f t="shared" si="69"/>
        <v>1772</v>
      </c>
      <c r="AX193" s="59">
        <v>66865</v>
      </c>
      <c r="AY193" s="59">
        <v>24700</v>
      </c>
      <c r="AZ193" s="59">
        <v>6740</v>
      </c>
      <c r="BA193" s="59">
        <f t="shared" si="85"/>
        <v>8</v>
      </c>
      <c r="BE193" s="84"/>
      <c r="BR193" s="87"/>
    </row>
    <row r="194" spans="12:70">
      <c r="L194" s="54">
        <v>25</v>
      </c>
      <c r="M194" s="54">
        <v>7</v>
      </c>
      <c r="N194" s="54" t="str">
        <f t="shared" si="83"/>
        <v>257</v>
      </c>
      <c r="O194" s="67">
        <v>0.54</v>
      </c>
      <c r="P194" s="67"/>
      <c r="Q194" s="67"/>
      <c r="R194" s="67"/>
      <c r="U194" s="64" t="s">
        <v>242</v>
      </c>
      <c r="V194" s="64" t="s">
        <v>465</v>
      </c>
      <c r="W194" s="58">
        <f t="shared" si="70"/>
        <v>10</v>
      </c>
      <c r="X194" s="58">
        <f t="shared" si="71"/>
        <v>6</v>
      </c>
      <c r="Y194" s="58">
        <f t="shared" si="61"/>
        <v>19</v>
      </c>
      <c r="Z194" s="58">
        <f t="shared" si="62"/>
        <v>0</v>
      </c>
      <c r="AA194" s="58">
        <f t="shared" si="63"/>
        <v>29</v>
      </c>
      <c r="AB194" s="58">
        <f t="shared" si="72"/>
        <v>11</v>
      </c>
      <c r="AC194" s="59">
        <v>36425</v>
      </c>
      <c r="AD194" s="63">
        <f t="shared" si="73"/>
        <v>19143</v>
      </c>
      <c r="AE194" s="63">
        <f t="shared" si="64"/>
        <v>27683</v>
      </c>
      <c r="AF194" s="63">
        <f t="shared" si="65"/>
        <v>1457</v>
      </c>
      <c r="AG194" s="59">
        <v>67865</v>
      </c>
      <c r="AH194" s="59">
        <v>24700</v>
      </c>
      <c r="AI194" s="59">
        <v>6740</v>
      </c>
      <c r="AJ194" s="59">
        <f t="shared" si="84"/>
        <v>8</v>
      </c>
      <c r="AL194" s="64" t="s">
        <v>242</v>
      </c>
      <c r="AM194" s="64" t="s">
        <v>465</v>
      </c>
      <c r="AN194" s="58">
        <f t="shared" si="74"/>
        <v>10</v>
      </c>
      <c r="AO194" s="58">
        <f t="shared" si="75"/>
        <v>0</v>
      </c>
      <c r="AP194" s="58">
        <f t="shared" si="66"/>
        <v>19</v>
      </c>
      <c r="AQ194" s="58">
        <f t="shared" si="67"/>
        <v>6</v>
      </c>
      <c r="AR194" s="58">
        <f t="shared" si="68"/>
        <v>29</v>
      </c>
      <c r="AS194" s="58">
        <f t="shared" si="76"/>
        <v>10</v>
      </c>
      <c r="AT194" s="59">
        <v>36425</v>
      </c>
      <c r="AU194" s="63">
        <f t="shared" si="77"/>
        <v>19143</v>
      </c>
      <c r="AV194" s="63">
        <f t="shared" si="78"/>
        <v>29140</v>
      </c>
      <c r="AW194" s="63">
        <f t="shared" si="69"/>
        <v>1822</v>
      </c>
      <c r="AX194" s="59">
        <v>67865</v>
      </c>
      <c r="AY194" s="59">
        <v>24700</v>
      </c>
      <c r="AZ194" s="59">
        <v>6740</v>
      </c>
      <c r="BA194" s="59">
        <f t="shared" si="85"/>
        <v>8</v>
      </c>
      <c r="BE194" s="84"/>
      <c r="BR194" s="87"/>
    </row>
    <row r="195" spans="12:70">
      <c r="L195" s="54">
        <v>25</v>
      </c>
      <c r="M195" s="54">
        <v>8</v>
      </c>
      <c r="N195" s="54" t="str">
        <f t="shared" si="83"/>
        <v>258</v>
      </c>
      <c r="O195" s="67">
        <v>0.53</v>
      </c>
      <c r="P195" s="67"/>
      <c r="Q195" s="67"/>
      <c r="R195" s="67"/>
      <c r="U195" s="64" t="s">
        <v>243</v>
      </c>
      <c r="V195" s="64" t="s">
        <v>466</v>
      </c>
      <c r="W195" s="58">
        <f t="shared" si="70"/>
        <v>10</v>
      </c>
      <c r="X195" s="58">
        <f t="shared" si="71"/>
        <v>6</v>
      </c>
      <c r="Y195" s="58">
        <f t="shared" ref="Y195:Y244" si="86">$J$3</f>
        <v>19</v>
      </c>
      <c r="Z195" s="58">
        <f t="shared" ref="Z195:Z244" si="87">$K$3</f>
        <v>0</v>
      </c>
      <c r="AA195" s="58">
        <f t="shared" ref="AA195:AA244" si="88">$H$3+$J$3</f>
        <v>29</v>
      </c>
      <c r="AB195" s="58">
        <f t="shared" si="72"/>
        <v>11</v>
      </c>
      <c r="AC195" s="59">
        <v>39090</v>
      </c>
      <c r="AD195" s="63">
        <f t="shared" si="73"/>
        <v>20475</v>
      </c>
      <c r="AE195" s="63">
        <f t="shared" ref="AE195:AE244" si="89">ROUNDUP(Y195*AC195*2*0.02+Z195*AC195*2/600,0)</f>
        <v>29709</v>
      </c>
      <c r="AF195" s="63">
        <f t="shared" ref="AF195:AF244" si="90">IF(OR(AB195=0,AB195&gt;=15),0,ROUNDUP(AC195*2*(15-AB195)*0.005,0))</f>
        <v>1564</v>
      </c>
      <c r="AG195" s="59">
        <v>70530</v>
      </c>
      <c r="AH195" s="59">
        <v>24700</v>
      </c>
      <c r="AI195" s="59">
        <v>6740</v>
      </c>
      <c r="AJ195" s="59">
        <f t="shared" si="84"/>
        <v>8</v>
      </c>
      <c r="AL195" s="64" t="s">
        <v>243</v>
      </c>
      <c r="AM195" s="64" t="s">
        <v>466</v>
      </c>
      <c r="AN195" s="58">
        <f t="shared" si="74"/>
        <v>10</v>
      </c>
      <c r="AO195" s="58">
        <f t="shared" si="75"/>
        <v>0</v>
      </c>
      <c r="AP195" s="58">
        <f t="shared" ref="AP195:AP244" si="91">$J$5</f>
        <v>19</v>
      </c>
      <c r="AQ195" s="58">
        <f t="shared" ref="AQ195:AQ244" si="92">$K$5</f>
        <v>6</v>
      </c>
      <c r="AR195" s="58">
        <f t="shared" ref="AR195:AR244" si="93">$H$3+$J$3</f>
        <v>29</v>
      </c>
      <c r="AS195" s="58">
        <f t="shared" si="76"/>
        <v>10</v>
      </c>
      <c r="AT195" s="59">
        <v>39090</v>
      </c>
      <c r="AU195" s="63">
        <f t="shared" si="77"/>
        <v>20475</v>
      </c>
      <c r="AV195" s="63">
        <f t="shared" si="78"/>
        <v>31272</v>
      </c>
      <c r="AW195" s="63">
        <f t="shared" ref="AW195:AW244" si="94">IF(OR(AS195=0,AS195&gt;=15),0,ROUNDUP(AT195*2*(15-AS195)*0.005,0))</f>
        <v>1955</v>
      </c>
      <c r="AX195" s="59">
        <v>70530</v>
      </c>
      <c r="AY195" s="59">
        <v>24700</v>
      </c>
      <c r="AZ195" s="59">
        <v>6740</v>
      </c>
      <c r="BA195" s="59">
        <f t="shared" si="85"/>
        <v>8</v>
      </c>
      <c r="BE195" s="84"/>
      <c r="BR195" s="87"/>
    </row>
    <row r="196" spans="12:70">
      <c r="L196" s="54">
        <v>25</v>
      </c>
      <c r="M196" s="54">
        <v>9</v>
      </c>
      <c r="N196" s="54" t="str">
        <f t="shared" si="83"/>
        <v>259</v>
      </c>
      <c r="O196" s="67">
        <v>0.52</v>
      </c>
      <c r="P196" s="67"/>
      <c r="Q196" s="67"/>
      <c r="R196" s="67"/>
      <c r="U196" s="64" t="s">
        <v>244</v>
      </c>
      <c r="V196" s="64" t="s">
        <v>467</v>
      </c>
      <c r="W196" s="58">
        <f t="shared" ref="W196:W244" si="95">$H$3</f>
        <v>10</v>
      </c>
      <c r="X196" s="58">
        <f t="shared" ref="X196:X244" si="96">$I$3</f>
        <v>6</v>
      </c>
      <c r="Y196" s="58">
        <f t="shared" si="86"/>
        <v>19</v>
      </c>
      <c r="Z196" s="58">
        <f t="shared" si="87"/>
        <v>0</v>
      </c>
      <c r="AA196" s="58">
        <f t="shared" si="88"/>
        <v>29</v>
      </c>
      <c r="AB196" s="58">
        <f t="shared" ref="AB196:AB244" si="97">IF(X196&gt;0,W196+1,W196)</f>
        <v>11</v>
      </c>
      <c r="AC196" s="59">
        <v>40420</v>
      </c>
      <c r="AD196" s="63">
        <f t="shared" ref="AD196:AD244" si="98">IF(W196=0,0,IF(AND(W196&gt;=1,W196&lt;=15),ROUNDUP((W196*0.05)*AC196+930,0),ROUNDUP(AC196*(15*0.05+(W196-15)*0.01)+930,0)))</f>
        <v>21140</v>
      </c>
      <c r="AE196" s="63">
        <f t="shared" si="89"/>
        <v>30720</v>
      </c>
      <c r="AF196" s="63">
        <f t="shared" si="90"/>
        <v>1617</v>
      </c>
      <c r="AG196" s="59">
        <v>71860</v>
      </c>
      <c r="AH196" s="59">
        <v>24700</v>
      </c>
      <c r="AI196" s="59">
        <v>6740</v>
      </c>
      <c r="AJ196" s="59">
        <f t="shared" si="84"/>
        <v>8</v>
      </c>
      <c r="AL196" s="64" t="s">
        <v>244</v>
      </c>
      <c r="AM196" s="64" t="s">
        <v>467</v>
      </c>
      <c r="AN196" s="58">
        <f t="shared" ref="AN196:AN244" si="99">$H$5</f>
        <v>10</v>
      </c>
      <c r="AO196" s="58">
        <f t="shared" ref="AO196:AO244" si="100">$I$5</f>
        <v>0</v>
      </c>
      <c r="AP196" s="58">
        <f t="shared" si="91"/>
        <v>19</v>
      </c>
      <c r="AQ196" s="58">
        <f t="shared" si="92"/>
        <v>6</v>
      </c>
      <c r="AR196" s="58">
        <f t="shared" si="93"/>
        <v>29</v>
      </c>
      <c r="AS196" s="58">
        <f t="shared" ref="AS196:AS244" si="101">IF(AO196&gt;0,AN196+1,AN196)</f>
        <v>10</v>
      </c>
      <c r="AT196" s="59">
        <v>40420</v>
      </c>
      <c r="AU196" s="63">
        <f t="shared" ref="AU196:AU244" si="102">IF(AN196=0,0,IF(AND(AN196&gt;=1,AN196&lt;=15),ROUNDUP((AN196*0.05+AO196*5/1200)*AT196+930,0),ROUNDUP(AT196*(15*0.05+(AN196-15)*0.01)+930,0)))</f>
        <v>21140</v>
      </c>
      <c r="AV196" s="63">
        <f t="shared" ref="AV196:AV244" si="103">ROUNDUP(AT196*2*(AP196*0.02+IF(AND(AQ196&gt;0,AQ196&lt;=5),0.01,IF(AND(AQ196&gt;=6,AQ196&lt;=11),0.02,0))),0)</f>
        <v>32336</v>
      </c>
      <c r="AW196" s="63">
        <f t="shared" si="94"/>
        <v>2021</v>
      </c>
      <c r="AX196" s="59">
        <v>71860</v>
      </c>
      <c r="AY196" s="59">
        <v>24700</v>
      </c>
      <c r="AZ196" s="59">
        <v>6740</v>
      </c>
      <c r="BA196" s="59">
        <f t="shared" si="85"/>
        <v>8</v>
      </c>
      <c r="BE196" s="84"/>
      <c r="BR196" s="87"/>
    </row>
    <row r="197" spans="12:70">
      <c r="L197" s="54">
        <v>25</v>
      </c>
      <c r="M197" s="54">
        <v>10</v>
      </c>
      <c r="N197" s="54" t="str">
        <f t="shared" si="83"/>
        <v>2510</v>
      </c>
      <c r="O197" s="67">
        <v>0.51</v>
      </c>
      <c r="P197" s="67"/>
      <c r="Q197" s="67"/>
      <c r="R197" s="67"/>
      <c r="U197" s="64" t="s">
        <v>197</v>
      </c>
      <c r="V197" s="64" t="s">
        <v>468</v>
      </c>
      <c r="W197" s="58">
        <f t="shared" si="95"/>
        <v>10</v>
      </c>
      <c r="X197" s="58">
        <f t="shared" si="96"/>
        <v>6</v>
      </c>
      <c r="Y197" s="58">
        <f t="shared" si="86"/>
        <v>19</v>
      </c>
      <c r="Z197" s="58">
        <f t="shared" si="87"/>
        <v>0</v>
      </c>
      <c r="AA197" s="58">
        <f t="shared" si="88"/>
        <v>29</v>
      </c>
      <c r="AB197" s="58">
        <f t="shared" si="97"/>
        <v>11</v>
      </c>
      <c r="AC197" s="59">
        <v>41755</v>
      </c>
      <c r="AD197" s="63">
        <f t="shared" si="98"/>
        <v>21808</v>
      </c>
      <c r="AE197" s="63">
        <f t="shared" si="89"/>
        <v>31734</v>
      </c>
      <c r="AF197" s="63">
        <f t="shared" si="90"/>
        <v>1671</v>
      </c>
      <c r="AG197" s="59">
        <v>73195</v>
      </c>
      <c r="AH197" s="59">
        <v>24700</v>
      </c>
      <c r="AI197" s="59">
        <v>6740</v>
      </c>
      <c r="AJ197" s="59">
        <f t="shared" si="84"/>
        <v>8</v>
      </c>
      <c r="AL197" s="64" t="s">
        <v>197</v>
      </c>
      <c r="AM197" s="64" t="s">
        <v>468</v>
      </c>
      <c r="AN197" s="58">
        <f t="shared" si="99"/>
        <v>10</v>
      </c>
      <c r="AO197" s="58">
        <f t="shared" si="100"/>
        <v>0</v>
      </c>
      <c r="AP197" s="58">
        <f t="shared" si="91"/>
        <v>19</v>
      </c>
      <c r="AQ197" s="58">
        <f t="shared" si="92"/>
        <v>6</v>
      </c>
      <c r="AR197" s="58">
        <f t="shared" si="93"/>
        <v>29</v>
      </c>
      <c r="AS197" s="58">
        <f t="shared" si="101"/>
        <v>10</v>
      </c>
      <c r="AT197" s="59">
        <v>41755</v>
      </c>
      <c r="AU197" s="63">
        <f t="shared" si="102"/>
        <v>21808</v>
      </c>
      <c r="AV197" s="63">
        <f t="shared" si="103"/>
        <v>33404</v>
      </c>
      <c r="AW197" s="63">
        <f t="shared" si="94"/>
        <v>2088</v>
      </c>
      <c r="AX197" s="59">
        <v>73195</v>
      </c>
      <c r="AY197" s="59">
        <v>24700</v>
      </c>
      <c r="AZ197" s="59">
        <v>6740</v>
      </c>
      <c r="BA197" s="59">
        <f t="shared" si="85"/>
        <v>8</v>
      </c>
      <c r="BE197" s="84"/>
      <c r="BR197" s="87"/>
    </row>
    <row r="198" spans="12:70">
      <c r="L198" s="54">
        <v>25</v>
      </c>
      <c r="M198" s="54">
        <v>11</v>
      </c>
      <c r="N198" s="54" t="str">
        <f t="shared" si="83"/>
        <v>2511</v>
      </c>
      <c r="O198" s="67">
        <v>0.5</v>
      </c>
      <c r="P198" s="67"/>
      <c r="Q198" s="67"/>
      <c r="R198" s="67"/>
      <c r="U198" s="64" t="s">
        <v>10</v>
      </c>
      <c r="V198" s="64" t="s">
        <v>469</v>
      </c>
      <c r="W198" s="58">
        <f t="shared" si="95"/>
        <v>10</v>
      </c>
      <c r="X198" s="58">
        <f t="shared" si="96"/>
        <v>6</v>
      </c>
      <c r="Y198" s="58">
        <f t="shared" si="86"/>
        <v>19</v>
      </c>
      <c r="Z198" s="58">
        <f t="shared" si="87"/>
        <v>0</v>
      </c>
      <c r="AA198" s="58">
        <f t="shared" si="88"/>
        <v>29</v>
      </c>
      <c r="AB198" s="58">
        <f t="shared" si="97"/>
        <v>11</v>
      </c>
      <c r="AC198" s="59">
        <v>32430</v>
      </c>
      <c r="AD198" s="63">
        <f t="shared" si="98"/>
        <v>17145</v>
      </c>
      <c r="AE198" s="63">
        <f t="shared" si="89"/>
        <v>24647</v>
      </c>
      <c r="AF198" s="63">
        <f t="shared" si="90"/>
        <v>1298</v>
      </c>
      <c r="AG198" s="59">
        <v>66900</v>
      </c>
      <c r="AH198" s="59">
        <v>25770</v>
      </c>
      <c r="AI198" s="59">
        <v>8700</v>
      </c>
      <c r="AJ198" s="59">
        <f t="shared" si="84"/>
        <v>9</v>
      </c>
      <c r="AL198" s="64" t="s">
        <v>10</v>
      </c>
      <c r="AM198" s="64" t="s">
        <v>469</v>
      </c>
      <c r="AN198" s="58">
        <f t="shared" si="99"/>
        <v>10</v>
      </c>
      <c r="AO198" s="58">
        <f t="shared" si="100"/>
        <v>0</v>
      </c>
      <c r="AP198" s="58">
        <f t="shared" si="91"/>
        <v>19</v>
      </c>
      <c r="AQ198" s="58">
        <f t="shared" si="92"/>
        <v>6</v>
      </c>
      <c r="AR198" s="58">
        <f t="shared" si="93"/>
        <v>29</v>
      </c>
      <c r="AS198" s="58">
        <f t="shared" si="101"/>
        <v>10</v>
      </c>
      <c r="AT198" s="59">
        <v>32430</v>
      </c>
      <c r="AU198" s="63">
        <f t="shared" si="102"/>
        <v>17145</v>
      </c>
      <c r="AV198" s="63">
        <f t="shared" si="103"/>
        <v>25944</v>
      </c>
      <c r="AW198" s="63">
        <f t="shared" si="94"/>
        <v>1622</v>
      </c>
      <c r="AX198" s="59">
        <v>66900</v>
      </c>
      <c r="AY198" s="59">
        <v>25770</v>
      </c>
      <c r="AZ198" s="59">
        <v>8700</v>
      </c>
      <c r="BA198" s="59">
        <f t="shared" si="85"/>
        <v>9</v>
      </c>
      <c r="BE198" s="84"/>
      <c r="BR198" s="87"/>
    </row>
    <row r="199" spans="12:70">
      <c r="L199" s="54">
        <v>25</v>
      </c>
      <c r="M199" s="54">
        <v>12</v>
      </c>
      <c r="N199" s="54" t="str">
        <f t="shared" si="83"/>
        <v>2512</v>
      </c>
      <c r="O199" s="67">
        <v>0.49</v>
      </c>
      <c r="P199" s="67"/>
      <c r="Q199" s="67"/>
      <c r="R199" s="67"/>
      <c r="U199" s="64" t="s">
        <v>11</v>
      </c>
      <c r="V199" s="64" t="s">
        <v>470</v>
      </c>
      <c r="W199" s="58">
        <f t="shared" si="95"/>
        <v>10</v>
      </c>
      <c r="X199" s="58">
        <f t="shared" si="96"/>
        <v>6</v>
      </c>
      <c r="Y199" s="58">
        <f t="shared" si="86"/>
        <v>19</v>
      </c>
      <c r="Z199" s="58">
        <f t="shared" si="87"/>
        <v>0</v>
      </c>
      <c r="AA199" s="58">
        <f t="shared" si="88"/>
        <v>29</v>
      </c>
      <c r="AB199" s="58">
        <f t="shared" si="97"/>
        <v>11</v>
      </c>
      <c r="AC199" s="59">
        <v>33430</v>
      </c>
      <c r="AD199" s="63">
        <f t="shared" si="98"/>
        <v>17645</v>
      </c>
      <c r="AE199" s="63">
        <f t="shared" si="89"/>
        <v>25407</v>
      </c>
      <c r="AF199" s="63">
        <f t="shared" si="90"/>
        <v>1338</v>
      </c>
      <c r="AG199" s="59">
        <v>67900</v>
      </c>
      <c r="AH199" s="59">
        <v>25770</v>
      </c>
      <c r="AI199" s="59">
        <v>8700</v>
      </c>
      <c r="AJ199" s="59">
        <f t="shared" si="84"/>
        <v>9</v>
      </c>
      <c r="AL199" s="64" t="s">
        <v>11</v>
      </c>
      <c r="AM199" s="64" t="s">
        <v>470</v>
      </c>
      <c r="AN199" s="58">
        <f t="shared" si="99"/>
        <v>10</v>
      </c>
      <c r="AO199" s="58">
        <f t="shared" si="100"/>
        <v>0</v>
      </c>
      <c r="AP199" s="58">
        <f t="shared" si="91"/>
        <v>19</v>
      </c>
      <c r="AQ199" s="58">
        <f t="shared" si="92"/>
        <v>6</v>
      </c>
      <c r="AR199" s="58">
        <f t="shared" si="93"/>
        <v>29</v>
      </c>
      <c r="AS199" s="58">
        <f t="shared" si="101"/>
        <v>10</v>
      </c>
      <c r="AT199" s="59">
        <v>33430</v>
      </c>
      <c r="AU199" s="63">
        <f t="shared" si="102"/>
        <v>17645</v>
      </c>
      <c r="AV199" s="63">
        <f t="shared" si="103"/>
        <v>26744</v>
      </c>
      <c r="AW199" s="63">
        <f t="shared" si="94"/>
        <v>1672</v>
      </c>
      <c r="AX199" s="59">
        <v>67900</v>
      </c>
      <c r="AY199" s="59">
        <v>25770</v>
      </c>
      <c r="AZ199" s="59">
        <v>8700</v>
      </c>
      <c r="BA199" s="59">
        <f t="shared" si="85"/>
        <v>9</v>
      </c>
      <c r="BE199" s="84"/>
      <c r="BR199" s="87"/>
    </row>
    <row r="200" spans="12:70">
      <c r="L200" s="54">
        <v>25</v>
      </c>
      <c r="M200" s="54">
        <v>13</v>
      </c>
      <c r="N200" s="54" t="str">
        <f t="shared" si="83"/>
        <v>2513</v>
      </c>
      <c r="O200" s="67">
        <v>0.48</v>
      </c>
      <c r="P200" s="67"/>
      <c r="Q200" s="67"/>
      <c r="R200" s="67"/>
      <c r="U200" s="64" t="s">
        <v>12</v>
      </c>
      <c r="V200" s="64" t="s">
        <v>471</v>
      </c>
      <c r="W200" s="58">
        <f t="shared" si="95"/>
        <v>10</v>
      </c>
      <c r="X200" s="58">
        <f t="shared" si="96"/>
        <v>6</v>
      </c>
      <c r="Y200" s="58">
        <f t="shared" si="86"/>
        <v>19</v>
      </c>
      <c r="Z200" s="58">
        <f t="shared" si="87"/>
        <v>0</v>
      </c>
      <c r="AA200" s="58">
        <f t="shared" si="88"/>
        <v>29</v>
      </c>
      <c r="AB200" s="58">
        <f t="shared" si="97"/>
        <v>11</v>
      </c>
      <c r="AC200" s="59">
        <v>34430</v>
      </c>
      <c r="AD200" s="63">
        <f t="shared" si="98"/>
        <v>18145</v>
      </c>
      <c r="AE200" s="63">
        <f t="shared" si="89"/>
        <v>26167</v>
      </c>
      <c r="AF200" s="63">
        <f t="shared" si="90"/>
        <v>1378</v>
      </c>
      <c r="AG200" s="59">
        <v>68900</v>
      </c>
      <c r="AH200" s="59">
        <v>25770</v>
      </c>
      <c r="AI200" s="59">
        <v>8700</v>
      </c>
      <c r="AJ200" s="59">
        <f t="shared" si="84"/>
        <v>9</v>
      </c>
      <c r="AL200" s="64" t="s">
        <v>12</v>
      </c>
      <c r="AM200" s="64" t="s">
        <v>471</v>
      </c>
      <c r="AN200" s="58">
        <f t="shared" si="99"/>
        <v>10</v>
      </c>
      <c r="AO200" s="58">
        <f t="shared" si="100"/>
        <v>0</v>
      </c>
      <c r="AP200" s="58">
        <f t="shared" si="91"/>
        <v>19</v>
      </c>
      <c r="AQ200" s="58">
        <f t="shared" si="92"/>
        <v>6</v>
      </c>
      <c r="AR200" s="58">
        <f t="shared" si="93"/>
        <v>29</v>
      </c>
      <c r="AS200" s="58">
        <f t="shared" si="101"/>
        <v>10</v>
      </c>
      <c r="AT200" s="59">
        <v>34430</v>
      </c>
      <c r="AU200" s="63">
        <f t="shared" si="102"/>
        <v>18145</v>
      </c>
      <c r="AV200" s="63">
        <f t="shared" si="103"/>
        <v>27544</v>
      </c>
      <c r="AW200" s="63">
        <f t="shared" si="94"/>
        <v>1722</v>
      </c>
      <c r="AX200" s="59">
        <v>68900</v>
      </c>
      <c r="AY200" s="59">
        <v>25770</v>
      </c>
      <c r="AZ200" s="59">
        <v>8700</v>
      </c>
      <c r="BA200" s="59">
        <f t="shared" si="85"/>
        <v>9</v>
      </c>
      <c r="BE200" s="84"/>
      <c r="BR200" s="87"/>
    </row>
    <row r="201" spans="12:70">
      <c r="L201" s="54">
        <v>25</v>
      </c>
      <c r="M201" s="54">
        <v>14</v>
      </c>
      <c r="N201" s="54" t="str">
        <f t="shared" si="83"/>
        <v>2514</v>
      </c>
      <c r="O201" s="67">
        <v>0.47</v>
      </c>
      <c r="P201" s="67"/>
      <c r="Q201" s="67"/>
      <c r="R201" s="67"/>
      <c r="U201" s="64" t="s">
        <v>13</v>
      </c>
      <c r="V201" s="64" t="s">
        <v>472</v>
      </c>
      <c r="W201" s="58">
        <f t="shared" si="95"/>
        <v>10</v>
      </c>
      <c r="X201" s="58">
        <f t="shared" si="96"/>
        <v>6</v>
      </c>
      <c r="Y201" s="58">
        <f t="shared" si="86"/>
        <v>19</v>
      </c>
      <c r="Z201" s="58">
        <f t="shared" si="87"/>
        <v>0</v>
      </c>
      <c r="AA201" s="58">
        <f t="shared" si="88"/>
        <v>29</v>
      </c>
      <c r="AB201" s="58">
        <f t="shared" si="97"/>
        <v>11</v>
      </c>
      <c r="AC201" s="59">
        <v>35425</v>
      </c>
      <c r="AD201" s="63">
        <f t="shared" si="98"/>
        <v>18643</v>
      </c>
      <c r="AE201" s="63">
        <f t="shared" si="89"/>
        <v>26923</v>
      </c>
      <c r="AF201" s="63">
        <f t="shared" si="90"/>
        <v>1417</v>
      </c>
      <c r="AG201" s="59">
        <v>69895</v>
      </c>
      <c r="AH201" s="59">
        <v>25770</v>
      </c>
      <c r="AI201" s="59">
        <v>8700</v>
      </c>
      <c r="AJ201" s="59">
        <f t="shared" si="84"/>
        <v>9</v>
      </c>
      <c r="AL201" s="64" t="s">
        <v>13</v>
      </c>
      <c r="AM201" s="64" t="s">
        <v>472</v>
      </c>
      <c r="AN201" s="58">
        <f t="shared" si="99"/>
        <v>10</v>
      </c>
      <c r="AO201" s="58">
        <f t="shared" si="100"/>
        <v>0</v>
      </c>
      <c r="AP201" s="58">
        <f t="shared" si="91"/>
        <v>19</v>
      </c>
      <c r="AQ201" s="58">
        <f t="shared" si="92"/>
        <v>6</v>
      </c>
      <c r="AR201" s="58">
        <f t="shared" si="93"/>
        <v>29</v>
      </c>
      <c r="AS201" s="58">
        <f t="shared" si="101"/>
        <v>10</v>
      </c>
      <c r="AT201" s="59">
        <v>35425</v>
      </c>
      <c r="AU201" s="63">
        <f t="shared" si="102"/>
        <v>18643</v>
      </c>
      <c r="AV201" s="63">
        <f t="shared" si="103"/>
        <v>28340</v>
      </c>
      <c r="AW201" s="63">
        <f t="shared" si="94"/>
        <v>1772</v>
      </c>
      <c r="AX201" s="59">
        <v>69895</v>
      </c>
      <c r="AY201" s="59">
        <v>25770</v>
      </c>
      <c r="AZ201" s="59">
        <v>8700</v>
      </c>
      <c r="BA201" s="59">
        <f t="shared" si="85"/>
        <v>9</v>
      </c>
      <c r="BE201" s="84"/>
      <c r="BR201" s="87"/>
    </row>
    <row r="202" spans="12:70">
      <c r="L202" s="54">
        <v>25</v>
      </c>
      <c r="M202" s="54">
        <v>15</v>
      </c>
      <c r="N202" s="54" t="str">
        <f t="shared" si="83"/>
        <v>2515</v>
      </c>
      <c r="O202" s="67">
        <v>0.46</v>
      </c>
      <c r="P202" s="67"/>
      <c r="Q202" s="67"/>
      <c r="R202" s="67"/>
      <c r="U202" s="64" t="s">
        <v>14</v>
      </c>
      <c r="V202" s="64" t="s">
        <v>473</v>
      </c>
      <c r="W202" s="58">
        <f t="shared" si="95"/>
        <v>10</v>
      </c>
      <c r="X202" s="58">
        <f t="shared" si="96"/>
        <v>6</v>
      </c>
      <c r="Y202" s="58">
        <f t="shared" si="86"/>
        <v>19</v>
      </c>
      <c r="Z202" s="58">
        <f t="shared" si="87"/>
        <v>0</v>
      </c>
      <c r="AA202" s="58">
        <f t="shared" si="88"/>
        <v>29</v>
      </c>
      <c r="AB202" s="58">
        <f t="shared" si="97"/>
        <v>11</v>
      </c>
      <c r="AC202" s="59">
        <v>36425</v>
      </c>
      <c r="AD202" s="63">
        <f t="shared" si="98"/>
        <v>19143</v>
      </c>
      <c r="AE202" s="63">
        <f t="shared" si="89"/>
        <v>27683</v>
      </c>
      <c r="AF202" s="63">
        <f t="shared" si="90"/>
        <v>1457</v>
      </c>
      <c r="AG202" s="59">
        <v>70895</v>
      </c>
      <c r="AH202" s="59">
        <v>25770</v>
      </c>
      <c r="AI202" s="59">
        <v>8700</v>
      </c>
      <c r="AJ202" s="59">
        <f t="shared" si="84"/>
        <v>9</v>
      </c>
      <c r="AL202" s="64" t="s">
        <v>14</v>
      </c>
      <c r="AM202" s="64" t="s">
        <v>473</v>
      </c>
      <c r="AN202" s="58">
        <f t="shared" si="99"/>
        <v>10</v>
      </c>
      <c r="AO202" s="58">
        <f t="shared" si="100"/>
        <v>0</v>
      </c>
      <c r="AP202" s="58">
        <f t="shared" si="91"/>
        <v>19</v>
      </c>
      <c r="AQ202" s="58">
        <f t="shared" si="92"/>
        <v>6</v>
      </c>
      <c r="AR202" s="58">
        <f t="shared" si="93"/>
        <v>29</v>
      </c>
      <c r="AS202" s="58">
        <f t="shared" si="101"/>
        <v>10</v>
      </c>
      <c r="AT202" s="59">
        <v>36425</v>
      </c>
      <c r="AU202" s="63">
        <f t="shared" si="102"/>
        <v>19143</v>
      </c>
      <c r="AV202" s="63">
        <f t="shared" si="103"/>
        <v>29140</v>
      </c>
      <c r="AW202" s="63">
        <f t="shared" si="94"/>
        <v>1822</v>
      </c>
      <c r="AX202" s="59">
        <v>70895</v>
      </c>
      <c r="AY202" s="59">
        <v>25770</v>
      </c>
      <c r="AZ202" s="59">
        <v>8700</v>
      </c>
      <c r="BA202" s="59">
        <f t="shared" si="85"/>
        <v>9</v>
      </c>
      <c r="BE202" s="84"/>
      <c r="BR202" s="87"/>
    </row>
    <row r="203" spans="12:70">
      <c r="L203" s="54">
        <v>25</v>
      </c>
      <c r="M203" s="54">
        <v>16</v>
      </c>
      <c r="N203" s="54" t="str">
        <f t="shared" si="83"/>
        <v>2516</v>
      </c>
      <c r="O203" s="67">
        <v>0.45</v>
      </c>
      <c r="P203" s="67"/>
      <c r="Q203" s="67"/>
      <c r="R203" s="67"/>
      <c r="U203" s="64" t="s">
        <v>15</v>
      </c>
      <c r="V203" s="64" t="s">
        <v>474</v>
      </c>
      <c r="W203" s="58">
        <f t="shared" si="95"/>
        <v>10</v>
      </c>
      <c r="X203" s="58">
        <f t="shared" si="96"/>
        <v>6</v>
      </c>
      <c r="Y203" s="58">
        <f t="shared" si="86"/>
        <v>19</v>
      </c>
      <c r="Z203" s="58">
        <f t="shared" si="87"/>
        <v>0</v>
      </c>
      <c r="AA203" s="58">
        <f t="shared" si="88"/>
        <v>29</v>
      </c>
      <c r="AB203" s="58">
        <f t="shared" si="97"/>
        <v>11</v>
      </c>
      <c r="AC203" s="59">
        <v>39090</v>
      </c>
      <c r="AD203" s="63">
        <f t="shared" si="98"/>
        <v>20475</v>
      </c>
      <c r="AE203" s="63">
        <f t="shared" si="89"/>
        <v>29709</v>
      </c>
      <c r="AF203" s="63">
        <f t="shared" si="90"/>
        <v>1564</v>
      </c>
      <c r="AG203" s="59">
        <v>73560</v>
      </c>
      <c r="AH203" s="59">
        <v>25770</v>
      </c>
      <c r="AI203" s="59">
        <v>8700</v>
      </c>
      <c r="AJ203" s="59">
        <f t="shared" si="84"/>
        <v>9</v>
      </c>
      <c r="AL203" s="64" t="s">
        <v>15</v>
      </c>
      <c r="AM203" s="64" t="s">
        <v>474</v>
      </c>
      <c r="AN203" s="58">
        <f t="shared" si="99"/>
        <v>10</v>
      </c>
      <c r="AO203" s="58">
        <f t="shared" si="100"/>
        <v>0</v>
      </c>
      <c r="AP203" s="58">
        <f t="shared" si="91"/>
        <v>19</v>
      </c>
      <c r="AQ203" s="58">
        <f t="shared" si="92"/>
        <v>6</v>
      </c>
      <c r="AR203" s="58">
        <f t="shared" si="93"/>
        <v>29</v>
      </c>
      <c r="AS203" s="58">
        <f t="shared" si="101"/>
        <v>10</v>
      </c>
      <c r="AT203" s="59">
        <v>39090</v>
      </c>
      <c r="AU203" s="63">
        <f t="shared" si="102"/>
        <v>20475</v>
      </c>
      <c r="AV203" s="63">
        <f t="shared" si="103"/>
        <v>31272</v>
      </c>
      <c r="AW203" s="63">
        <f t="shared" si="94"/>
        <v>1955</v>
      </c>
      <c r="AX203" s="59">
        <v>73560</v>
      </c>
      <c r="AY203" s="59">
        <v>25770</v>
      </c>
      <c r="AZ203" s="59">
        <v>8700</v>
      </c>
      <c r="BA203" s="59">
        <f t="shared" si="85"/>
        <v>9</v>
      </c>
      <c r="BE203" s="84"/>
      <c r="BR203" s="87"/>
    </row>
    <row r="204" spans="12:70">
      <c r="L204" s="54">
        <v>24</v>
      </c>
      <c r="M204" s="54">
        <v>1</v>
      </c>
      <c r="N204" s="54" t="str">
        <f t="shared" si="83"/>
        <v>241</v>
      </c>
      <c r="O204" s="67">
        <v>0.58499999999999996</v>
      </c>
      <c r="P204" s="67"/>
      <c r="Q204" s="67"/>
      <c r="R204" s="67"/>
      <c r="U204" s="64" t="s">
        <v>16</v>
      </c>
      <c r="V204" s="64" t="s">
        <v>475</v>
      </c>
      <c r="W204" s="58">
        <f t="shared" si="95"/>
        <v>10</v>
      </c>
      <c r="X204" s="58">
        <f t="shared" si="96"/>
        <v>6</v>
      </c>
      <c r="Y204" s="58">
        <f t="shared" si="86"/>
        <v>19</v>
      </c>
      <c r="Z204" s="58">
        <f t="shared" si="87"/>
        <v>0</v>
      </c>
      <c r="AA204" s="58">
        <f t="shared" si="88"/>
        <v>29</v>
      </c>
      <c r="AB204" s="58">
        <f t="shared" si="97"/>
        <v>11</v>
      </c>
      <c r="AC204" s="59">
        <v>40420</v>
      </c>
      <c r="AD204" s="63">
        <f t="shared" si="98"/>
        <v>21140</v>
      </c>
      <c r="AE204" s="63">
        <f t="shared" si="89"/>
        <v>30720</v>
      </c>
      <c r="AF204" s="63">
        <f t="shared" si="90"/>
        <v>1617</v>
      </c>
      <c r="AG204" s="59">
        <v>74890</v>
      </c>
      <c r="AH204" s="59">
        <v>25770</v>
      </c>
      <c r="AI204" s="59">
        <v>8700</v>
      </c>
      <c r="AJ204" s="59">
        <f t="shared" si="84"/>
        <v>9</v>
      </c>
      <c r="AL204" s="64" t="s">
        <v>16</v>
      </c>
      <c r="AM204" s="64" t="s">
        <v>475</v>
      </c>
      <c r="AN204" s="58">
        <f t="shared" si="99"/>
        <v>10</v>
      </c>
      <c r="AO204" s="58">
        <f t="shared" si="100"/>
        <v>0</v>
      </c>
      <c r="AP204" s="58">
        <f t="shared" si="91"/>
        <v>19</v>
      </c>
      <c r="AQ204" s="58">
        <f t="shared" si="92"/>
        <v>6</v>
      </c>
      <c r="AR204" s="58">
        <f t="shared" si="93"/>
        <v>29</v>
      </c>
      <c r="AS204" s="58">
        <f t="shared" si="101"/>
        <v>10</v>
      </c>
      <c r="AT204" s="59">
        <v>40420</v>
      </c>
      <c r="AU204" s="63">
        <f t="shared" si="102"/>
        <v>21140</v>
      </c>
      <c r="AV204" s="63">
        <f t="shared" si="103"/>
        <v>32336</v>
      </c>
      <c r="AW204" s="63">
        <f t="shared" si="94"/>
        <v>2021</v>
      </c>
      <c r="AX204" s="59">
        <v>74890</v>
      </c>
      <c r="AY204" s="59">
        <v>25770</v>
      </c>
      <c r="AZ204" s="59">
        <v>8700</v>
      </c>
      <c r="BA204" s="59">
        <f t="shared" si="85"/>
        <v>9</v>
      </c>
      <c r="BE204" s="84"/>
      <c r="BR204" s="87"/>
    </row>
    <row r="205" spans="12:70">
      <c r="L205" s="54">
        <v>24</v>
      </c>
      <c r="M205" s="54">
        <v>2</v>
      </c>
      <c r="N205" s="54" t="str">
        <f t="shared" si="83"/>
        <v>242</v>
      </c>
      <c r="O205" s="67">
        <v>0.57499999999999996</v>
      </c>
      <c r="P205" s="67"/>
      <c r="Q205" s="67"/>
      <c r="R205" s="67"/>
      <c r="U205" s="64" t="s">
        <v>17</v>
      </c>
      <c r="V205" s="64" t="s">
        <v>476</v>
      </c>
      <c r="W205" s="58">
        <f t="shared" si="95"/>
        <v>10</v>
      </c>
      <c r="X205" s="58">
        <f t="shared" si="96"/>
        <v>6</v>
      </c>
      <c r="Y205" s="58">
        <f t="shared" si="86"/>
        <v>19</v>
      </c>
      <c r="Z205" s="58">
        <f t="shared" si="87"/>
        <v>0</v>
      </c>
      <c r="AA205" s="58">
        <f t="shared" si="88"/>
        <v>29</v>
      </c>
      <c r="AB205" s="58">
        <f t="shared" si="97"/>
        <v>11</v>
      </c>
      <c r="AC205" s="59">
        <v>41755</v>
      </c>
      <c r="AD205" s="63">
        <f t="shared" si="98"/>
        <v>21808</v>
      </c>
      <c r="AE205" s="63">
        <f t="shared" si="89"/>
        <v>31734</v>
      </c>
      <c r="AF205" s="63">
        <f t="shared" si="90"/>
        <v>1671</v>
      </c>
      <c r="AG205" s="59">
        <v>76225</v>
      </c>
      <c r="AH205" s="59">
        <v>25770</v>
      </c>
      <c r="AI205" s="59">
        <v>8700</v>
      </c>
      <c r="AJ205" s="59">
        <f t="shared" si="84"/>
        <v>9</v>
      </c>
      <c r="AL205" s="64" t="s">
        <v>17</v>
      </c>
      <c r="AM205" s="64" t="s">
        <v>476</v>
      </c>
      <c r="AN205" s="58">
        <f t="shared" si="99"/>
        <v>10</v>
      </c>
      <c r="AO205" s="58">
        <f t="shared" si="100"/>
        <v>0</v>
      </c>
      <c r="AP205" s="58">
        <f t="shared" si="91"/>
        <v>19</v>
      </c>
      <c r="AQ205" s="58">
        <f t="shared" si="92"/>
        <v>6</v>
      </c>
      <c r="AR205" s="58">
        <f t="shared" si="93"/>
        <v>29</v>
      </c>
      <c r="AS205" s="58">
        <f t="shared" si="101"/>
        <v>10</v>
      </c>
      <c r="AT205" s="59">
        <v>41755</v>
      </c>
      <c r="AU205" s="63">
        <f t="shared" si="102"/>
        <v>21808</v>
      </c>
      <c r="AV205" s="63">
        <f t="shared" si="103"/>
        <v>33404</v>
      </c>
      <c r="AW205" s="63">
        <f t="shared" si="94"/>
        <v>2088</v>
      </c>
      <c r="AX205" s="59">
        <v>76225</v>
      </c>
      <c r="AY205" s="59">
        <v>25770</v>
      </c>
      <c r="AZ205" s="59">
        <v>8700</v>
      </c>
      <c r="BA205" s="59">
        <f t="shared" si="85"/>
        <v>9</v>
      </c>
      <c r="BE205" s="84"/>
      <c r="BR205" s="87"/>
    </row>
    <row r="206" spans="12:70">
      <c r="L206" s="54">
        <v>24</v>
      </c>
      <c r="M206" s="54">
        <v>3</v>
      </c>
      <c r="N206" s="54" t="str">
        <f t="shared" si="83"/>
        <v>243</v>
      </c>
      <c r="O206" s="67">
        <v>0.56499999999999995</v>
      </c>
      <c r="P206" s="67"/>
      <c r="Q206" s="67"/>
      <c r="R206" s="67"/>
      <c r="U206" s="64" t="s">
        <v>18</v>
      </c>
      <c r="V206" s="64" t="s">
        <v>477</v>
      </c>
      <c r="W206" s="58">
        <f t="shared" si="95"/>
        <v>10</v>
      </c>
      <c r="X206" s="58">
        <f t="shared" si="96"/>
        <v>6</v>
      </c>
      <c r="Y206" s="58">
        <f t="shared" si="86"/>
        <v>19</v>
      </c>
      <c r="Z206" s="58">
        <f t="shared" si="87"/>
        <v>0</v>
      </c>
      <c r="AA206" s="58">
        <f t="shared" si="88"/>
        <v>29</v>
      </c>
      <c r="AB206" s="58">
        <f t="shared" si="97"/>
        <v>11</v>
      </c>
      <c r="AC206" s="59">
        <v>43085</v>
      </c>
      <c r="AD206" s="63">
        <f t="shared" si="98"/>
        <v>22473</v>
      </c>
      <c r="AE206" s="63">
        <f t="shared" si="89"/>
        <v>32745</v>
      </c>
      <c r="AF206" s="63">
        <f t="shared" si="90"/>
        <v>1724</v>
      </c>
      <c r="AG206" s="59">
        <v>77555</v>
      </c>
      <c r="AH206" s="59">
        <v>25770</v>
      </c>
      <c r="AI206" s="59">
        <v>8700</v>
      </c>
      <c r="AJ206" s="59">
        <f t="shared" si="84"/>
        <v>9</v>
      </c>
      <c r="AL206" s="64" t="s">
        <v>18</v>
      </c>
      <c r="AM206" s="64" t="s">
        <v>477</v>
      </c>
      <c r="AN206" s="58">
        <f t="shared" si="99"/>
        <v>10</v>
      </c>
      <c r="AO206" s="58">
        <f t="shared" si="100"/>
        <v>0</v>
      </c>
      <c r="AP206" s="58">
        <f t="shared" si="91"/>
        <v>19</v>
      </c>
      <c r="AQ206" s="58">
        <f t="shared" si="92"/>
        <v>6</v>
      </c>
      <c r="AR206" s="58">
        <f t="shared" si="93"/>
        <v>29</v>
      </c>
      <c r="AS206" s="58">
        <f t="shared" si="101"/>
        <v>10</v>
      </c>
      <c r="AT206" s="59">
        <v>43085</v>
      </c>
      <c r="AU206" s="63">
        <f t="shared" si="102"/>
        <v>22473</v>
      </c>
      <c r="AV206" s="63">
        <f t="shared" si="103"/>
        <v>34468</v>
      </c>
      <c r="AW206" s="63">
        <f t="shared" si="94"/>
        <v>2155</v>
      </c>
      <c r="AX206" s="59">
        <v>77555</v>
      </c>
      <c r="AY206" s="59">
        <v>25770</v>
      </c>
      <c r="AZ206" s="59">
        <v>8700</v>
      </c>
      <c r="BA206" s="59">
        <f t="shared" si="85"/>
        <v>9</v>
      </c>
      <c r="BE206" s="84"/>
      <c r="BR206" s="87"/>
    </row>
    <row r="207" spans="12:70">
      <c r="L207" s="54">
        <v>24</v>
      </c>
      <c r="M207" s="54">
        <v>4</v>
      </c>
      <c r="N207" s="54" t="str">
        <f t="shared" si="83"/>
        <v>244</v>
      </c>
      <c r="O207" s="67">
        <v>0.55500000000000005</v>
      </c>
      <c r="P207" s="67"/>
      <c r="Q207" s="67"/>
      <c r="R207" s="67"/>
      <c r="U207" s="64" t="s">
        <v>19</v>
      </c>
      <c r="V207" s="64" t="s">
        <v>478</v>
      </c>
      <c r="W207" s="58">
        <f t="shared" si="95"/>
        <v>10</v>
      </c>
      <c r="X207" s="58">
        <f t="shared" si="96"/>
        <v>6</v>
      </c>
      <c r="Y207" s="58">
        <f t="shared" si="86"/>
        <v>19</v>
      </c>
      <c r="Z207" s="58">
        <f t="shared" si="87"/>
        <v>0</v>
      </c>
      <c r="AA207" s="58">
        <f t="shared" si="88"/>
        <v>29</v>
      </c>
      <c r="AB207" s="58">
        <f t="shared" si="97"/>
        <v>11</v>
      </c>
      <c r="AC207" s="59">
        <v>44420</v>
      </c>
      <c r="AD207" s="63">
        <f t="shared" si="98"/>
        <v>23140</v>
      </c>
      <c r="AE207" s="63">
        <f t="shared" si="89"/>
        <v>33760</v>
      </c>
      <c r="AF207" s="63">
        <f t="shared" si="90"/>
        <v>1777</v>
      </c>
      <c r="AG207" s="59">
        <v>78890</v>
      </c>
      <c r="AH207" s="59">
        <v>25770</v>
      </c>
      <c r="AI207" s="59">
        <v>8700</v>
      </c>
      <c r="AJ207" s="59">
        <f t="shared" si="84"/>
        <v>9</v>
      </c>
      <c r="AL207" s="64" t="s">
        <v>19</v>
      </c>
      <c r="AM207" s="64" t="s">
        <v>478</v>
      </c>
      <c r="AN207" s="58">
        <f t="shared" si="99"/>
        <v>10</v>
      </c>
      <c r="AO207" s="58">
        <f t="shared" si="100"/>
        <v>0</v>
      </c>
      <c r="AP207" s="58">
        <f t="shared" si="91"/>
        <v>19</v>
      </c>
      <c r="AQ207" s="58">
        <f t="shared" si="92"/>
        <v>6</v>
      </c>
      <c r="AR207" s="58">
        <f t="shared" si="93"/>
        <v>29</v>
      </c>
      <c r="AS207" s="58">
        <f t="shared" si="101"/>
        <v>10</v>
      </c>
      <c r="AT207" s="59">
        <v>44420</v>
      </c>
      <c r="AU207" s="63">
        <f t="shared" si="102"/>
        <v>23140</v>
      </c>
      <c r="AV207" s="63">
        <f t="shared" si="103"/>
        <v>35536</v>
      </c>
      <c r="AW207" s="63">
        <f t="shared" si="94"/>
        <v>2221</v>
      </c>
      <c r="AX207" s="59">
        <v>78890</v>
      </c>
      <c r="AY207" s="59">
        <v>25770</v>
      </c>
      <c r="AZ207" s="59">
        <v>8700</v>
      </c>
      <c r="BA207" s="59">
        <f t="shared" si="85"/>
        <v>9</v>
      </c>
      <c r="BE207" s="84"/>
      <c r="BR207" s="87"/>
    </row>
    <row r="208" spans="12:70">
      <c r="L208" s="54">
        <v>24</v>
      </c>
      <c r="M208" s="54">
        <v>5</v>
      </c>
      <c r="N208" s="54" t="str">
        <f t="shared" si="83"/>
        <v>245</v>
      </c>
      <c r="O208" s="67">
        <v>0.54500000000000004</v>
      </c>
      <c r="P208" s="67"/>
      <c r="Q208" s="67"/>
      <c r="R208" s="67"/>
      <c r="U208" s="64" t="s">
        <v>20</v>
      </c>
      <c r="V208" s="64" t="s">
        <v>479</v>
      </c>
      <c r="W208" s="58">
        <f t="shared" si="95"/>
        <v>10</v>
      </c>
      <c r="X208" s="58">
        <f t="shared" si="96"/>
        <v>6</v>
      </c>
      <c r="Y208" s="58">
        <f t="shared" si="86"/>
        <v>19</v>
      </c>
      <c r="Z208" s="58">
        <f t="shared" si="87"/>
        <v>0</v>
      </c>
      <c r="AA208" s="58">
        <f t="shared" si="88"/>
        <v>29</v>
      </c>
      <c r="AB208" s="58">
        <f t="shared" si="97"/>
        <v>11</v>
      </c>
      <c r="AC208" s="59">
        <v>45750</v>
      </c>
      <c r="AD208" s="63">
        <f t="shared" si="98"/>
        <v>23805</v>
      </c>
      <c r="AE208" s="63">
        <f t="shared" si="89"/>
        <v>34770</v>
      </c>
      <c r="AF208" s="63">
        <f t="shared" si="90"/>
        <v>1830</v>
      </c>
      <c r="AG208" s="59">
        <v>80220</v>
      </c>
      <c r="AH208" s="59">
        <v>25770</v>
      </c>
      <c r="AI208" s="59">
        <v>8700</v>
      </c>
      <c r="AJ208" s="59">
        <f t="shared" si="84"/>
        <v>9</v>
      </c>
      <c r="AL208" s="64" t="s">
        <v>20</v>
      </c>
      <c r="AM208" s="64" t="s">
        <v>479</v>
      </c>
      <c r="AN208" s="58">
        <f t="shared" si="99"/>
        <v>10</v>
      </c>
      <c r="AO208" s="58">
        <f t="shared" si="100"/>
        <v>0</v>
      </c>
      <c r="AP208" s="58">
        <f t="shared" si="91"/>
        <v>19</v>
      </c>
      <c r="AQ208" s="58">
        <f t="shared" si="92"/>
        <v>6</v>
      </c>
      <c r="AR208" s="58">
        <f t="shared" si="93"/>
        <v>29</v>
      </c>
      <c r="AS208" s="58">
        <f t="shared" si="101"/>
        <v>10</v>
      </c>
      <c r="AT208" s="59">
        <v>45750</v>
      </c>
      <c r="AU208" s="63">
        <f t="shared" si="102"/>
        <v>23805</v>
      </c>
      <c r="AV208" s="63">
        <f t="shared" si="103"/>
        <v>36600</v>
      </c>
      <c r="AW208" s="63">
        <f t="shared" si="94"/>
        <v>2288</v>
      </c>
      <c r="AX208" s="59">
        <v>80220</v>
      </c>
      <c r="AY208" s="59">
        <v>25770</v>
      </c>
      <c r="AZ208" s="59">
        <v>8700</v>
      </c>
      <c r="BA208" s="59">
        <f t="shared" si="85"/>
        <v>9</v>
      </c>
      <c r="BE208" s="84"/>
      <c r="BR208" s="87"/>
    </row>
    <row r="209" spans="12:70">
      <c r="L209" s="54">
        <v>24</v>
      </c>
      <c r="M209" s="54">
        <v>6</v>
      </c>
      <c r="N209" s="54" t="str">
        <f t="shared" si="83"/>
        <v>246</v>
      </c>
      <c r="O209" s="67">
        <v>0.53500000000000003</v>
      </c>
      <c r="P209" s="67"/>
      <c r="Q209" s="67"/>
      <c r="R209" s="67"/>
      <c r="U209" s="64" t="s">
        <v>21</v>
      </c>
      <c r="V209" s="64" t="s">
        <v>480</v>
      </c>
      <c r="W209" s="58">
        <f t="shared" si="95"/>
        <v>10</v>
      </c>
      <c r="X209" s="58">
        <f t="shared" si="96"/>
        <v>6</v>
      </c>
      <c r="Y209" s="58">
        <f t="shared" si="86"/>
        <v>19</v>
      </c>
      <c r="Z209" s="58">
        <f t="shared" si="87"/>
        <v>0</v>
      </c>
      <c r="AA209" s="58">
        <f t="shared" si="88"/>
        <v>29</v>
      </c>
      <c r="AB209" s="58">
        <f t="shared" si="97"/>
        <v>11</v>
      </c>
      <c r="AC209" s="59">
        <v>47080</v>
      </c>
      <c r="AD209" s="63">
        <f t="shared" si="98"/>
        <v>24470</v>
      </c>
      <c r="AE209" s="63">
        <f t="shared" si="89"/>
        <v>35781</v>
      </c>
      <c r="AF209" s="63">
        <f t="shared" si="90"/>
        <v>1884</v>
      </c>
      <c r="AG209" s="59">
        <v>81550</v>
      </c>
      <c r="AH209" s="59">
        <v>25770</v>
      </c>
      <c r="AI209" s="59">
        <v>8700</v>
      </c>
      <c r="AJ209" s="59">
        <f t="shared" si="84"/>
        <v>9</v>
      </c>
      <c r="AL209" s="64" t="s">
        <v>21</v>
      </c>
      <c r="AM209" s="64" t="s">
        <v>480</v>
      </c>
      <c r="AN209" s="58">
        <f t="shared" si="99"/>
        <v>10</v>
      </c>
      <c r="AO209" s="58">
        <f t="shared" si="100"/>
        <v>0</v>
      </c>
      <c r="AP209" s="58">
        <f t="shared" si="91"/>
        <v>19</v>
      </c>
      <c r="AQ209" s="58">
        <f t="shared" si="92"/>
        <v>6</v>
      </c>
      <c r="AR209" s="58">
        <f t="shared" si="93"/>
        <v>29</v>
      </c>
      <c r="AS209" s="58">
        <f t="shared" si="101"/>
        <v>10</v>
      </c>
      <c r="AT209" s="59">
        <v>47080</v>
      </c>
      <c r="AU209" s="63">
        <f t="shared" si="102"/>
        <v>24470</v>
      </c>
      <c r="AV209" s="63">
        <f t="shared" si="103"/>
        <v>37664</v>
      </c>
      <c r="AW209" s="63">
        <f t="shared" si="94"/>
        <v>2354</v>
      </c>
      <c r="AX209" s="59">
        <v>81550</v>
      </c>
      <c r="AY209" s="59">
        <v>25770</v>
      </c>
      <c r="AZ209" s="59">
        <v>8700</v>
      </c>
      <c r="BA209" s="59">
        <f t="shared" si="85"/>
        <v>9</v>
      </c>
      <c r="BE209" s="84"/>
      <c r="BR209" s="87"/>
    </row>
    <row r="210" spans="12:70">
      <c r="L210" s="54">
        <v>24</v>
      </c>
      <c r="M210" s="54">
        <v>7</v>
      </c>
      <c r="N210" s="54" t="str">
        <f t="shared" si="83"/>
        <v>247</v>
      </c>
      <c r="O210" s="67">
        <v>0.52500000000000002</v>
      </c>
      <c r="P210" s="67"/>
      <c r="Q210" s="67"/>
      <c r="R210" s="67"/>
      <c r="U210" s="64" t="s">
        <v>27</v>
      </c>
      <c r="V210" s="64" t="s">
        <v>481</v>
      </c>
      <c r="W210" s="58">
        <f t="shared" si="95"/>
        <v>10</v>
      </c>
      <c r="X210" s="58">
        <f t="shared" si="96"/>
        <v>6</v>
      </c>
      <c r="Y210" s="58">
        <f t="shared" si="86"/>
        <v>19</v>
      </c>
      <c r="Z210" s="58">
        <f t="shared" si="87"/>
        <v>0</v>
      </c>
      <c r="AA210" s="58">
        <f t="shared" si="88"/>
        <v>29</v>
      </c>
      <c r="AB210" s="58">
        <f t="shared" si="97"/>
        <v>11</v>
      </c>
      <c r="AC210" s="59">
        <v>39090</v>
      </c>
      <c r="AD210" s="63">
        <f t="shared" si="98"/>
        <v>20475</v>
      </c>
      <c r="AE210" s="63">
        <f t="shared" si="89"/>
        <v>29709</v>
      </c>
      <c r="AF210" s="63">
        <f t="shared" si="90"/>
        <v>1564</v>
      </c>
      <c r="AG210" s="59">
        <v>80800</v>
      </c>
      <c r="AH210" s="59">
        <v>29960</v>
      </c>
      <c r="AI210" s="59">
        <v>11750</v>
      </c>
      <c r="AJ210" s="59">
        <f t="shared" si="84"/>
        <v>10</v>
      </c>
      <c r="AL210" s="64" t="s">
        <v>27</v>
      </c>
      <c r="AM210" s="64" t="s">
        <v>481</v>
      </c>
      <c r="AN210" s="58">
        <f t="shared" si="99"/>
        <v>10</v>
      </c>
      <c r="AO210" s="58">
        <f t="shared" si="100"/>
        <v>0</v>
      </c>
      <c r="AP210" s="58">
        <f t="shared" si="91"/>
        <v>19</v>
      </c>
      <c r="AQ210" s="58">
        <f t="shared" si="92"/>
        <v>6</v>
      </c>
      <c r="AR210" s="58">
        <f t="shared" si="93"/>
        <v>29</v>
      </c>
      <c r="AS210" s="58">
        <f t="shared" si="101"/>
        <v>10</v>
      </c>
      <c r="AT210" s="59">
        <v>39090</v>
      </c>
      <c r="AU210" s="63">
        <f t="shared" si="102"/>
        <v>20475</v>
      </c>
      <c r="AV210" s="63">
        <f t="shared" si="103"/>
        <v>31272</v>
      </c>
      <c r="AW210" s="63">
        <f t="shared" si="94"/>
        <v>1955</v>
      </c>
      <c r="AX210" s="59">
        <v>80800</v>
      </c>
      <c r="AY210" s="59">
        <v>29960</v>
      </c>
      <c r="AZ210" s="59">
        <v>11750</v>
      </c>
      <c r="BA210" s="59">
        <f t="shared" si="85"/>
        <v>10</v>
      </c>
      <c r="BE210" s="84"/>
      <c r="BR210" s="87"/>
    </row>
    <row r="211" spans="12:70">
      <c r="L211" s="54">
        <v>24</v>
      </c>
      <c r="M211" s="54">
        <v>8</v>
      </c>
      <c r="N211" s="54" t="str">
        <f t="shared" si="83"/>
        <v>248</v>
      </c>
      <c r="O211" s="67">
        <v>0.51500000000000001</v>
      </c>
      <c r="P211" s="67"/>
      <c r="Q211" s="67"/>
      <c r="R211" s="67"/>
      <c r="U211" s="64" t="s">
        <v>28</v>
      </c>
      <c r="V211" s="64" t="s">
        <v>482</v>
      </c>
      <c r="W211" s="58">
        <f t="shared" si="95"/>
        <v>10</v>
      </c>
      <c r="X211" s="58">
        <f t="shared" si="96"/>
        <v>6</v>
      </c>
      <c r="Y211" s="58">
        <f t="shared" si="86"/>
        <v>19</v>
      </c>
      <c r="Z211" s="58">
        <f t="shared" si="87"/>
        <v>0</v>
      </c>
      <c r="AA211" s="58">
        <f t="shared" si="88"/>
        <v>29</v>
      </c>
      <c r="AB211" s="58">
        <f t="shared" si="97"/>
        <v>11</v>
      </c>
      <c r="AC211" s="59">
        <v>40420</v>
      </c>
      <c r="AD211" s="63">
        <f t="shared" si="98"/>
        <v>21140</v>
      </c>
      <c r="AE211" s="63">
        <f t="shared" si="89"/>
        <v>30720</v>
      </c>
      <c r="AF211" s="63">
        <f t="shared" si="90"/>
        <v>1617</v>
      </c>
      <c r="AG211" s="59">
        <v>82130</v>
      </c>
      <c r="AH211" s="59">
        <v>29960</v>
      </c>
      <c r="AI211" s="59">
        <v>11750</v>
      </c>
      <c r="AJ211" s="59">
        <f t="shared" si="84"/>
        <v>10</v>
      </c>
      <c r="AL211" s="64" t="s">
        <v>28</v>
      </c>
      <c r="AM211" s="64" t="s">
        <v>482</v>
      </c>
      <c r="AN211" s="58">
        <f t="shared" si="99"/>
        <v>10</v>
      </c>
      <c r="AO211" s="58">
        <f t="shared" si="100"/>
        <v>0</v>
      </c>
      <c r="AP211" s="58">
        <f t="shared" si="91"/>
        <v>19</v>
      </c>
      <c r="AQ211" s="58">
        <f t="shared" si="92"/>
        <v>6</v>
      </c>
      <c r="AR211" s="58">
        <f t="shared" si="93"/>
        <v>29</v>
      </c>
      <c r="AS211" s="58">
        <f t="shared" si="101"/>
        <v>10</v>
      </c>
      <c r="AT211" s="59">
        <v>40420</v>
      </c>
      <c r="AU211" s="63">
        <f t="shared" si="102"/>
        <v>21140</v>
      </c>
      <c r="AV211" s="63">
        <f t="shared" si="103"/>
        <v>32336</v>
      </c>
      <c r="AW211" s="63">
        <f t="shared" si="94"/>
        <v>2021</v>
      </c>
      <c r="AX211" s="59">
        <v>82130</v>
      </c>
      <c r="AY211" s="59">
        <v>29960</v>
      </c>
      <c r="AZ211" s="59">
        <v>11750</v>
      </c>
      <c r="BA211" s="59">
        <f t="shared" si="85"/>
        <v>10</v>
      </c>
      <c r="BE211" s="84"/>
      <c r="BR211" s="87"/>
    </row>
    <row r="212" spans="12:70">
      <c r="L212" s="54">
        <v>24</v>
      </c>
      <c r="M212" s="54">
        <v>9</v>
      </c>
      <c r="N212" s="54" t="str">
        <f t="shared" si="83"/>
        <v>249</v>
      </c>
      <c r="O212" s="67">
        <v>0.505</v>
      </c>
      <c r="P212" s="67"/>
      <c r="Q212" s="67"/>
      <c r="R212" s="67"/>
      <c r="U212" s="64" t="s">
        <v>29</v>
      </c>
      <c r="V212" s="64" t="s">
        <v>483</v>
      </c>
      <c r="W212" s="58">
        <f t="shared" si="95"/>
        <v>10</v>
      </c>
      <c r="X212" s="58">
        <f t="shared" si="96"/>
        <v>6</v>
      </c>
      <c r="Y212" s="58">
        <f t="shared" si="86"/>
        <v>19</v>
      </c>
      <c r="Z212" s="58">
        <f t="shared" si="87"/>
        <v>0</v>
      </c>
      <c r="AA212" s="58">
        <f t="shared" si="88"/>
        <v>29</v>
      </c>
      <c r="AB212" s="58">
        <f t="shared" si="97"/>
        <v>11</v>
      </c>
      <c r="AC212" s="59">
        <v>41755</v>
      </c>
      <c r="AD212" s="63">
        <f t="shared" si="98"/>
        <v>21808</v>
      </c>
      <c r="AE212" s="63">
        <f t="shared" si="89"/>
        <v>31734</v>
      </c>
      <c r="AF212" s="63">
        <f t="shared" si="90"/>
        <v>1671</v>
      </c>
      <c r="AG212" s="59">
        <v>83465</v>
      </c>
      <c r="AH212" s="59">
        <v>29960</v>
      </c>
      <c r="AI212" s="59">
        <v>11750</v>
      </c>
      <c r="AJ212" s="59">
        <f t="shared" si="84"/>
        <v>10</v>
      </c>
      <c r="AL212" s="64" t="s">
        <v>29</v>
      </c>
      <c r="AM212" s="64" t="s">
        <v>483</v>
      </c>
      <c r="AN212" s="58">
        <f t="shared" si="99"/>
        <v>10</v>
      </c>
      <c r="AO212" s="58">
        <f t="shared" si="100"/>
        <v>0</v>
      </c>
      <c r="AP212" s="58">
        <f t="shared" si="91"/>
        <v>19</v>
      </c>
      <c r="AQ212" s="58">
        <f t="shared" si="92"/>
        <v>6</v>
      </c>
      <c r="AR212" s="58">
        <f t="shared" si="93"/>
        <v>29</v>
      </c>
      <c r="AS212" s="58">
        <f t="shared" si="101"/>
        <v>10</v>
      </c>
      <c r="AT212" s="59">
        <v>41755</v>
      </c>
      <c r="AU212" s="63">
        <f t="shared" si="102"/>
        <v>21808</v>
      </c>
      <c r="AV212" s="63">
        <f t="shared" si="103"/>
        <v>33404</v>
      </c>
      <c r="AW212" s="63">
        <f t="shared" si="94"/>
        <v>2088</v>
      </c>
      <c r="AX212" s="59">
        <v>83465</v>
      </c>
      <c r="AY212" s="59">
        <v>29960</v>
      </c>
      <c r="AZ212" s="59">
        <v>11750</v>
      </c>
      <c r="BA212" s="59">
        <f t="shared" si="85"/>
        <v>10</v>
      </c>
      <c r="BE212" s="84"/>
      <c r="BR212" s="87"/>
    </row>
    <row r="213" spans="12:70">
      <c r="L213" s="54">
        <v>24</v>
      </c>
      <c r="M213" s="54">
        <v>10</v>
      </c>
      <c r="N213" s="54" t="str">
        <f t="shared" si="83"/>
        <v>2410</v>
      </c>
      <c r="O213" s="67">
        <v>0.495</v>
      </c>
      <c r="P213" s="67"/>
      <c r="Q213" s="67"/>
      <c r="R213" s="67"/>
      <c r="U213" s="64" t="s">
        <v>30</v>
      </c>
      <c r="V213" s="64" t="s">
        <v>484</v>
      </c>
      <c r="W213" s="58">
        <f t="shared" si="95"/>
        <v>10</v>
      </c>
      <c r="X213" s="58">
        <f t="shared" si="96"/>
        <v>6</v>
      </c>
      <c r="Y213" s="58">
        <f t="shared" si="86"/>
        <v>19</v>
      </c>
      <c r="Z213" s="58">
        <f t="shared" si="87"/>
        <v>0</v>
      </c>
      <c r="AA213" s="58">
        <f t="shared" si="88"/>
        <v>29</v>
      </c>
      <c r="AB213" s="58">
        <f t="shared" si="97"/>
        <v>11</v>
      </c>
      <c r="AC213" s="59">
        <v>43085</v>
      </c>
      <c r="AD213" s="63">
        <f t="shared" si="98"/>
        <v>22473</v>
      </c>
      <c r="AE213" s="63">
        <f t="shared" si="89"/>
        <v>32745</v>
      </c>
      <c r="AF213" s="63">
        <f t="shared" si="90"/>
        <v>1724</v>
      </c>
      <c r="AG213" s="59">
        <v>84795</v>
      </c>
      <c r="AH213" s="59">
        <v>29960</v>
      </c>
      <c r="AI213" s="59">
        <v>11750</v>
      </c>
      <c r="AJ213" s="59">
        <f t="shared" si="84"/>
        <v>10</v>
      </c>
      <c r="AL213" s="64" t="s">
        <v>30</v>
      </c>
      <c r="AM213" s="64" t="s">
        <v>484</v>
      </c>
      <c r="AN213" s="58">
        <f t="shared" si="99"/>
        <v>10</v>
      </c>
      <c r="AO213" s="58">
        <f t="shared" si="100"/>
        <v>0</v>
      </c>
      <c r="AP213" s="58">
        <f t="shared" si="91"/>
        <v>19</v>
      </c>
      <c r="AQ213" s="58">
        <f t="shared" si="92"/>
        <v>6</v>
      </c>
      <c r="AR213" s="58">
        <f t="shared" si="93"/>
        <v>29</v>
      </c>
      <c r="AS213" s="58">
        <f t="shared" si="101"/>
        <v>10</v>
      </c>
      <c r="AT213" s="59">
        <v>43085</v>
      </c>
      <c r="AU213" s="63">
        <f t="shared" si="102"/>
        <v>22473</v>
      </c>
      <c r="AV213" s="63">
        <f t="shared" si="103"/>
        <v>34468</v>
      </c>
      <c r="AW213" s="63">
        <f t="shared" si="94"/>
        <v>2155</v>
      </c>
      <c r="AX213" s="59">
        <v>84795</v>
      </c>
      <c r="AY213" s="59">
        <v>29960</v>
      </c>
      <c r="AZ213" s="59">
        <v>11750</v>
      </c>
      <c r="BA213" s="59">
        <f t="shared" si="85"/>
        <v>10</v>
      </c>
      <c r="BE213" s="84"/>
      <c r="BR213" s="87"/>
    </row>
    <row r="214" spans="12:70">
      <c r="L214" s="54">
        <v>24</v>
      </c>
      <c r="M214" s="54">
        <v>11</v>
      </c>
      <c r="N214" s="54" t="str">
        <f t="shared" si="83"/>
        <v>2411</v>
      </c>
      <c r="O214" s="67">
        <v>0.48499999999999999</v>
      </c>
      <c r="P214" s="67"/>
      <c r="Q214" s="67"/>
      <c r="R214" s="67"/>
      <c r="U214" s="64" t="s">
        <v>31</v>
      </c>
      <c r="V214" s="64" t="s">
        <v>485</v>
      </c>
      <c r="W214" s="58">
        <f t="shared" si="95"/>
        <v>10</v>
      </c>
      <c r="X214" s="58">
        <f t="shared" si="96"/>
        <v>6</v>
      </c>
      <c r="Y214" s="58">
        <f t="shared" si="86"/>
        <v>19</v>
      </c>
      <c r="Z214" s="58">
        <f t="shared" si="87"/>
        <v>0</v>
      </c>
      <c r="AA214" s="58">
        <f t="shared" si="88"/>
        <v>29</v>
      </c>
      <c r="AB214" s="58">
        <f t="shared" si="97"/>
        <v>11</v>
      </c>
      <c r="AC214" s="59">
        <v>44420</v>
      </c>
      <c r="AD214" s="63">
        <f t="shared" si="98"/>
        <v>23140</v>
      </c>
      <c r="AE214" s="63">
        <f t="shared" si="89"/>
        <v>33760</v>
      </c>
      <c r="AF214" s="63">
        <f t="shared" si="90"/>
        <v>1777</v>
      </c>
      <c r="AG214" s="59">
        <v>86130</v>
      </c>
      <c r="AH214" s="59">
        <v>29960</v>
      </c>
      <c r="AI214" s="59">
        <v>11750</v>
      </c>
      <c r="AJ214" s="59">
        <f t="shared" si="84"/>
        <v>10</v>
      </c>
      <c r="AL214" s="64" t="s">
        <v>31</v>
      </c>
      <c r="AM214" s="64" t="s">
        <v>485</v>
      </c>
      <c r="AN214" s="58">
        <f t="shared" si="99"/>
        <v>10</v>
      </c>
      <c r="AO214" s="58">
        <f t="shared" si="100"/>
        <v>0</v>
      </c>
      <c r="AP214" s="58">
        <f t="shared" si="91"/>
        <v>19</v>
      </c>
      <c r="AQ214" s="58">
        <f t="shared" si="92"/>
        <v>6</v>
      </c>
      <c r="AR214" s="58">
        <f t="shared" si="93"/>
        <v>29</v>
      </c>
      <c r="AS214" s="58">
        <f t="shared" si="101"/>
        <v>10</v>
      </c>
      <c r="AT214" s="59">
        <v>44420</v>
      </c>
      <c r="AU214" s="63">
        <f t="shared" si="102"/>
        <v>23140</v>
      </c>
      <c r="AV214" s="63">
        <f t="shared" si="103"/>
        <v>35536</v>
      </c>
      <c r="AW214" s="63">
        <f t="shared" si="94"/>
        <v>2221</v>
      </c>
      <c r="AX214" s="59">
        <v>86130</v>
      </c>
      <c r="AY214" s="59">
        <v>29960</v>
      </c>
      <c r="AZ214" s="59">
        <v>11750</v>
      </c>
      <c r="BA214" s="59">
        <f t="shared" si="85"/>
        <v>10</v>
      </c>
      <c r="BE214" s="84"/>
      <c r="BR214" s="87"/>
    </row>
    <row r="215" spans="12:70">
      <c r="L215" s="54">
        <v>24</v>
      </c>
      <c r="M215" s="54">
        <v>12</v>
      </c>
      <c r="N215" s="54" t="str">
        <f t="shared" si="83"/>
        <v>2412</v>
      </c>
      <c r="O215" s="67">
        <v>0.47499999999999998</v>
      </c>
      <c r="P215" s="67"/>
      <c r="Q215" s="67"/>
      <c r="R215" s="67"/>
      <c r="U215" s="64" t="s">
        <v>32</v>
      </c>
      <c r="V215" s="64" t="s">
        <v>486</v>
      </c>
      <c r="W215" s="58">
        <f t="shared" si="95"/>
        <v>10</v>
      </c>
      <c r="X215" s="58">
        <f t="shared" si="96"/>
        <v>6</v>
      </c>
      <c r="Y215" s="58">
        <f t="shared" si="86"/>
        <v>19</v>
      </c>
      <c r="Z215" s="58">
        <f t="shared" si="87"/>
        <v>0</v>
      </c>
      <c r="AA215" s="58">
        <f t="shared" si="88"/>
        <v>29</v>
      </c>
      <c r="AB215" s="58">
        <f t="shared" si="97"/>
        <v>11</v>
      </c>
      <c r="AC215" s="59">
        <v>45750</v>
      </c>
      <c r="AD215" s="63">
        <f t="shared" si="98"/>
        <v>23805</v>
      </c>
      <c r="AE215" s="63">
        <f t="shared" si="89"/>
        <v>34770</v>
      </c>
      <c r="AF215" s="63">
        <f t="shared" si="90"/>
        <v>1830</v>
      </c>
      <c r="AG215" s="59">
        <v>87460</v>
      </c>
      <c r="AH215" s="59">
        <v>29960</v>
      </c>
      <c r="AI215" s="59">
        <v>11750</v>
      </c>
      <c r="AJ215" s="59">
        <f t="shared" si="84"/>
        <v>10</v>
      </c>
      <c r="AL215" s="64" t="s">
        <v>32</v>
      </c>
      <c r="AM215" s="64" t="s">
        <v>486</v>
      </c>
      <c r="AN215" s="58">
        <f t="shared" si="99"/>
        <v>10</v>
      </c>
      <c r="AO215" s="58">
        <f t="shared" si="100"/>
        <v>0</v>
      </c>
      <c r="AP215" s="58">
        <f t="shared" si="91"/>
        <v>19</v>
      </c>
      <c r="AQ215" s="58">
        <f t="shared" si="92"/>
        <v>6</v>
      </c>
      <c r="AR215" s="58">
        <f t="shared" si="93"/>
        <v>29</v>
      </c>
      <c r="AS215" s="58">
        <f t="shared" si="101"/>
        <v>10</v>
      </c>
      <c r="AT215" s="59">
        <v>45750</v>
      </c>
      <c r="AU215" s="63">
        <f t="shared" si="102"/>
        <v>23805</v>
      </c>
      <c r="AV215" s="63">
        <f t="shared" si="103"/>
        <v>36600</v>
      </c>
      <c r="AW215" s="63">
        <f t="shared" si="94"/>
        <v>2288</v>
      </c>
      <c r="AX215" s="59">
        <v>87460</v>
      </c>
      <c r="AY215" s="59">
        <v>29960</v>
      </c>
      <c r="AZ215" s="59">
        <v>11750</v>
      </c>
      <c r="BA215" s="59">
        <f t="shared" si="85"/>
        <v>10</v>
      </c>
      <c r="BE215" s="84"/>
      <c r="BR215" s="87"/>
    </row>
    <row r="216" spans="12:70">
      <c r="L216" s="54">
        <v>24</v>
      </c>
      <c r="M216" s="54">
        <v>13</v>
      </c>
      <c r="N216" s="54" t="str">
        <f t="shared" si="83"/>
        <v>2413</v>
      </c>
      <c r="O216" s="67">
        <v>0.46500000000000002</v>
      </c>
      <c r="P216" s="67"/>
      <c r="Q216" s="67"/>
      <c r="R216" s="67"/>
      <c r="U216" s="64" t="s">
        <v>33</v>
      </c>
      <c r="V216" s="64" t="s">
        <v>487</v>
      </c>
      <c r="W216" s="58">
        <f t="shared" si="95"/>
        <v>10</v>
      </c>
      <c r="X216" s="58">
        <f t="shared" si="96"/>
        <v>6</v>
      </c>
      <c r="Y216" s="58">
        <f t="shared" si="86"/>
        <v>19</v>
      </c>
      <c r="Z216" s="58">
        <f t="shared" si="87"/>
        <v>0</v>
      </c>
      <c r="AA216" s="58">
        <f t="shared" si="88"/>
        <v>29</v>
      </c>
      <c r="AB216" s="58">
        <f t="shared" si="97"/>
        <v>11</v>
      </c>
      <c r="AC216" s="59">
        <v>47080</v>
      </c>
      <c r="AD216" s="63">
        <f t="shared" si="98"/>
        <v>24470</v>
      </c>
      <c r="AE216" s="63">
        <f t="shared" si="89"/>
        <v>35781</v>
      </c>
      <c r="AF216" s="63">
        <f t="shared" si="90"/>
        <v>1884</v>
      </c>
      <c r="AG216" s="59">
        <v>88790</v>
      </c>
      <c r="AH216" s="59">
        <v>29960</v>
      </c>
      <c r="AI216" s="59">
        <v>11750</v>
      </c>
      <c r="AJ216" s="59">
        <f t="shared" si="84"/>
        <v>10</v>
      </c>
      <c r="AL216" s="64" t="s">
        <v>33</v>
      </c>
      <c r="AM216" s="64" t="s">
        <v>487</v>
      </c>
      <c r="AN216" s="58">
        <f t="shared" si="99"/>
        <v>10</v>
      </c>
      <c r="AO216" s="58">
        <f t="shared" si="100"/>
        <v>0</v>
      </c>
      <c r="AP216" s="58">
        <f t="shared" si="91"/>
        <v>19</v>
      </c>
      <c r="AQ216" s="58">
        <f t="shared" si="92"/>
        <v>6</v>
      </c>
      <c r="AR216" s="58">
        <f t="shared" si="93"/>
        <v>29</v>
      </c>
      <c r="AS216" s="58">
        <f t="shared" si="101"/>
        <v>10</v>
      </c>
      <c r="AT216" s="59">
        <v>47080</v>
      </c>
      <c r="AU216" s="63">
        <f t="shared" si="102"/>
        <v>24470</v>
      </c>
      <c r="AV216" s="63">
        <f t="shared" si="103"/>
        <v>37664</v>
      </c>
      <c r="AW216" s="63">
        <f t="shared" si="94"/>
        <v>2354</v>
      </c>
      <c r="AX216" s="59">
        <v>88790</v>
      </c>
      <c r="AY216" s="59">
        <v>29960</v>
      </c>
      <c r="AZ216" s="59">
        <v>11750</v>
      </c>
      <c r="BA216" s="59">
        <f t="shared" si="85"/>
        <v>10</v>
      </c>
      <c r="BE216" s="84"/>
      <c r="BR216" s="87"/>
    </row>
    <row r="217" spans="12:70">
      <c r="L217" s="54">
        <v>24</v>
      </c>
      <c r="M217" s="54">
        <v>14</v>
      </c>
      <c r="N217" s="54" t="str">
        <f t="shared" si="83"/>
        <v>2414</v>
      </c>
      <c r="O217" s="67">
        <v>0.45500000000000002</v>
      </c>
      <c r="P217" s="67"/>
      <c r="Q217" s="67"/>
      <c r="R217" s="67"/>
      <c r="U217" s="64" t="s">
        <v>34</v>
      </c>
      <c r="V217" s="64" t="s">
        <v>488</v>
      </c>
      <c r="W217" s="58">
        <f t="shared" si="95"/>
        <v>10</v>
      </c>
      <c r="X217" s="58">
        <f t="shared" si="96"/>
        <v>6</v>
      </c>
      <c r="Y217" s="58">
        <f t="shared" si="86"/>
        <v>19</v>
      </c>
      <c r="Z217" s="58">
        <f t="shared" si="87"/>
        <v>0</v>
      </c>
      <c r="AA217" s="58">
        <f t="shared" si="88"/>
        <v>29</v>
      </c>
      <c r="AB217" s="58">
        <f t="shared" si="97"/>
        <v>11</v>
      </c>
      <c r="AC217" s="59">
        <v>48415</v>
      </c>
      <c r="AD217" s="63">
        <f t="shared" si="98"/>
        <v>25138</v>
      </c>
      <c r="AE217" s="63">
        <f t="shared" si="89"/>
        <v>36796</v>
      </c>
      <c r="AF217" s="63">
        <f t="shared" si="90"/>
        <v>1937</v>
      </c>
      <c r="AG217" s="59">
        <v>90125</v>
      </c>
      <c r="AH217" s="59">
        <v>29960</v>
      </c>
      <c r="AI217" s="59">
        <v>11750</v>
      </c>
      <c r="AJ217" s="59">
        <f t="shared" si="84"/>
        <v>10</v>
      </c>
      <c r="AL217" s="64" t="s">
        <v>34</v>
      </c>
      <c r="AM217" s="64" t="s">
        <v>488</v>
      </c>
      <c r="AN217" s="58">
        <f t="shared" si="99"/>
        <v>10</v>
      </c>
      <c r="AO217" s="58">
        <f t="shared" si="100"/>
        <v>0</v>
      </c>
      <c r="AP217" s="58">
        <f t="shared" si="91"/>
        <v>19</v>
      </c>
      <c r="AQ217" s="58">
        <f t="shared" si="92"/>
        <v>6</v>
      </c>
      <c r="AR217" s="58">
        <f t="shared" si="93"/>
        <v>29</v>
      </c>
      <c r="AS217" s="58">
        <f t="shared" si="101"/>
        <v>10</v>
      </c>
      <c r="AT217" s="59">
        <v>48415</v>
      </c>
      <c r="AU217" s="63">
        <f t="shared" si="102"/>
        <v>25138</v>
      </c>
      <c r="AV217" s="63">
        <f t="shared" si="103"/>
        <v>38732</v>
      </c>
      <c r="AW217" s="63">
        <f t="shared" si="94"/>
        <v>2421</v>
      </c>
      <c r="AX217" s="59">
        <v>90125</v>
      </c>
      <c r="AY217" s="59">
        <v>29960</v>
      </c>
      <c r="AZ217" s="59">
        <v>11750</v>
      </c>
      <c r="BA217" s="59">
        <f t="shared" si="85"/>
        <v>10</v>
      </c>
      <c r="BE217" s="84"/>
      <c r="BR217" s="87"/>
    </row>
    <row r="218" spans="12:70">
      <c r="L218" s="54">
        <v>24</v>
      </c>
      <c r="M218" s="54">
        <v>15</v>
      </c>
      <c r="N218" s="54" t="str">
        <f t="shared" si="83"/>
        <v>2415</v>
      </c>
      <c r="O218" s="67">
        <v>0.44500000000000001</v>
      </c>
      <c r="P218" s="67"/>
      <c r="Q218" s="67"/>
      <c r="R218" s="67"/>
      <c r="U218" s="64" t="s">
        <v>35</v>
      </c>
      <c r="V218" s="64" t="s">
        <v>489</v>
      </c>
      <c r="W218" s="58">
        <f t="shared" si="95"/>
        <v>10</v>
      </c>
      <c r="X218" s="58">
        <f t="shared" si="96"/>
        <v>6</v>
      </c>
      <c r="Y218" s="58">
        <f t="shared" si="86"/>
        <v>19</v>
      </c>
      <c r="Z218" s="58">
        <f t="shared" si="87"/>
        <v>0</v>
      </c>
      <c r="AA218" s="58">
        <f t="shared" si="88"/>
        <v>29</v>
      </c>
      <c r="AB218" s="58">
        <f t="shared" si="97"/>
        <v>11</v>
      </c>
      <c r="AC218" s="59">
        <v>49745</v>
      </c>
      <c r="AD218" s="63">
        <f t="shared" si="98"/>
        <v>25803</v>
      </c>
      <c r="AE218" s="63">
        <f t="shared" si="89"/>
        <v>37807</v>
      </c>
      <c r="AF218" s="63">
        <f t="shared" si="90"/>
        <v>1990</v>
      </c>
      <c r="AG218" s="59">
        <v>91455</v>
      </c>
      <c r="AH218" s="59">
        <v>29960</v>
      </c>
      <c r="AI218" s="59">
        <v>11750</v>
      </c>
      <c r="AJ218" s="59">
        <f t="shared" si="84"/>
        <v>10</v>
      </c>
      <c r="AL218" s="64" t="s">
        <v>35</v>
      </c>
      <c r="AM218" s="64" t="s">
        <v>489</v>
      </c>
      <c r="AN218" s="58">
        <f t="shared" si="99"/>
        <v>10</v>
      </c>
      <c r="AO218" s="58">
        <f t="shared" si="100"/>
        <v>0</v>
      </c>
      <c r="AP218" s="58">
        <f t="shared" si="91"/>
        <v>19</v>
      </c>
      <c r="AQ218" s="58">
        <f t="shared" si="92"/>
        <v>6</v>
      </c>
      <c r="AR218" s="58">
        <f t="shared" si="93"/>
        <v>29</v>
      </c>
      <c r="AS218" s="58">
        <f t="shared" si="101"/>
        <v>10</v>
      </c>
      <c r="AT218" s="59">
        <v>49745</v>
      </c>
      <c r="AU218" s="63">
        <f t="shared" si="102"/>
        <v>25803</v>
      </c>
      <c r="AV218" s="63">
        <f t="shared" si="103"/>
        <v>39796</v>
      </c>
      <c r="AW218" s="63">
        <f t="shared" si="94"/>
        <v>2488</v>
      </c>
      <c r="AX218" s="59">
        <v>91455</v>
      </c>
      <c r="AY218" s="59">
        <v>29960</v>
      </c>
      <c r="AZ218" s="59">
        <v>11750</v>
      </c>
      <c r="BA218" s="59">
        <f t="shared" si="85"/>
        <v>10</v>
      </c>
      <c r="BE218" s="84"/>
      <c r="BR218" s="87"/>
    </row>
    <row r="219" spans="12:70">
      <c r="L219" s="54">
        <v>24</v>
      </c>
      <c r="M219" s="54">
        <v>16</v>
      </c>
      <c r="N219" s="54" t="str">
        <f t="shared" si="83"/>
        <v>2416</v>
      </c>
      <c r="O219" s="67">
        <v>0.435</v>
      </c>
      <c r="P219" s="67"/>
      <c r="Q219" s="67"/>
      <c r="R219" s="67"/>
      <c r="U219" s="64" t="s">
        <v>36</v>
      </c>
      <c r="V219" s="64" t="s">
        <v>490</v>
      </c>
      <c r="W219" s="58">
        <f t="shared" si="95"/>
        <v>10</v>
      </c>
      <c r="X219" s="58">
        <f t="shared" si="96"/>
        <v>6</v>
      </c>
      <c r="Y219" s="58">
        <f t="shared" si="86"/>
        <v>19</v>
      </c>
      <c r="Z219" s="58">
        <f t="shared" si="87"/>
        <v>0</v>
      </c>
      <c r="AA219" s="58">
        <f t="shared" si="88"/>
        <v>29</v>
      </c>
      <c r="AB219" s="58">
        <f t="shared" si="97"/>
        <v>11</v>
      </c>
      <c r="AC219" s="59">
        <v>51745</v>
      </c>
      <c r="AD219" s="63">
        <f t="shared" si="98"/>
        <v>26803</v>
      </c>
      <c r="AE219" s="63">
        <f t="shared" si="89"/>
        <v>39327</v>
      </c>
      <c r="AF219" s="63">
        <f t="shared" si="90"/>
        <v>2070</v>
      </c>
      <c r="AG219" s="59">
        <v>93455</v>
      </c>
      <c r="AH219" s="59">
        <v>29960</v>
      </c>
      <c r="AI219" s="59">
        <v>11750</v>
      </c>
      <c r="AJ219" s="59">
        <f t="shared" si="84"/>
        <v>10</v>
      </c>
      <c r="AL219" s="64" t="s">
        <v>36</v>
      </c>
      <c r="AM219" s="64" t="s">
        <v>490</v>
      </c>
      <c r="AN219" s="58">
        <f t="shared" si="99"/>
        <v>10</v>
      </c>
      <c r="AO219" s="58">
        <f t="shared" si="100"/>
        <v>0</v>
      </c>
      <c r="AP219" s="58">
        <f t="shared" si="91"/>
        <v>19</v>
      </c>
      <c r="AQ219" s="58">
        <f t="shared" si="92"/>
        <v>6</v>
      </c>
      <c r="AR219" s="58">
        <f t="shared" si="93"/>
        <v>29</v>
      </c>
      <c r="AS219" s="58">
        <f t="shared" si="101"/>
        <v>10</v>
      </c>
      <c r="AT219" s="59">
        <v>51745</v>
      </c>
      <c r="AU219" s="63">
        <f t="shared" si="102"/>
        <v>26803</v>
      </c>
      <c r="AV219" s="63">
        <f t="shared" si="103"/>
        <v>41396</v>
      </c>
      <c r="AW219" s="63">
        <f t="shared" si="94"/>
        <v>2588</v>
      </c>
      <c r="AX219" s="59">
        <v>93455</v>
      </c>
      <c r="AY219" s="59">
        <v>29960</v>
      </c>
      <c r="AZ219" s="59">
        <v>11750</v>
      </c>
      <c r="BA219" s="59">
        <f t="shared" si="85"/>
        <v>10</v>
      </c>
      <c r="BE219" s="84"/>
      <c r="BR219" s="87"/>
    </row>
    <row r="220" spans="12:70">
      <c r="L220" s="54">
        <v>23</v>
      </c>
      <c r="M220" s="54">
        <v>1</v>
      </c>
      <c r="N220" s="54" t="str">
        <f t="shared" si="83"/>
        <v>231</v>
      </c>
      <c r="O220" s="67">
        <v>0.56999999999999995</v>
      </c>
      <c r="P220" s="67"/>
      <c r="Q220" s="67"/>
      <c r="R220" s="67"/>
      <c r="U220" s="64" t="s">
        <v>41</v>
      </c>
      <c r="V220" s="64" t="s">
        <v>491</v>
      </c>
      <c r="W220" s="58">
        <f t="shared" si="95"/>
        <v>10</v>
      </c>
      <c r="X220" s="58">
        <f t="shared" si="96"/>
        <v>6</v>
      </c>
      <c r="Y220" s="58">
        <f t="shared" si="86"/>
        <v>19</v>
      </c>
      <c r="Z220" s="58">
        <f t="shared" si="87"/>
        <v>0</v>
      </c>
      <c r="AA220" s="58">
        <f t="shared" si="88"/>
        <v>29</v>
      </c>
      <c r="AB220" s="58">
        <f t="shared" si="97"/>
        <v>11</v>
      </c>
      <c r="AC220" s="59">
        <v>40420</v>
      </c>
      <c r="AD220" s="63">
        <f t="shared" si="98"/>
        <v>21140</v>
      </c>
      <c r="AE220" s="63">
        <f t="shared" si="89"/>
        <v>30720</v>
      </c>
      <c r="AF220" s="63">
        <f t="shared" si="90"/>
        <v>1617</v>
      </c>
      <c r="AG220" s="59">
        <v>90230</v>
      </c>
      <c r="AH220" s="59">
        <v>32650</v>
      </c>
      <c r="AI220" s="59">
        <v>17160</v>
      </c>
      <c r="AJ220" s="59">
        <f t="shared" si="84"/>
        <v>11</v>
      </c>
      <c r="AL220" s="64" t="s">
        <v>41</v>
      </c>
      <c r="AM220" s="64" t="s">
        <v>491</v>
      </c>
      <c r="AN220" s="58">
        <f t="shared" si="99"/>
        <v>10</v>
      </c>
      <c r="AO220" s="58">
        <f t="shared" si="100"/>
        <v>0</v>
      </c>
      <c r="AP220" s="58">
        <f t="shared" si="91"/>
        <v>19</v>
      </c>
      <c r="AQ220" s="58">
        <f t="shared" si="92"/>
        <v>6</v>
      </c>
      <c r="AR220" s="58">
        <f t="shared" si="93"/>
        <v>29</v>
      </c>
      <c r="AS220" s="58">
        <f t="shared" si="101"/>
        <v>10</v>
      </c>
      <c r="AT220" s="59">
        <v>40420</v>
      </c>
      <c r="AU220" s="63">
        <f t="shared" si="102"/>
        <v>21140</v>
      </c>
      <c r="AV220" s="63">
        <f t="shared" si="103"/>
        <v>32336</v>
      </c>
      <c r="AW220" s="63">
        <f t="shared" si="94"/>
        <v>2021</v>
      </c>
      <c r="AX220" s="59">
        <v>90230</v>
      </c>
      <c r="AY220" s="59">
        <v>32650</v>
      </c>
      <c r="AZ220" s="59">
        <v>17160</v>
      </c>
      <c r="BA220" s="59">
        <f t="shared" si="85"/>
        <v>11</v>
      </c>
      <c r="BE220" s="84"/>
      <c r="BR220" s="87"/>
    </row>
    <row r="221" spans="12:70">
      <c r="L221" s="54">
        <v>23</v>
      </c>
      <c r="M221" s="54">
        <v>2</v>
      </c>
      <c r="N221" s="54" t="str">
        <f t="shared" ref="N221:N284" si="104">L221&amp;M221</f>
        <v>232</v>
      </c>
      <c r="O221" s="67">
        <v>0.56000000000000005</v>
      </c>
      <c r="P221" s="67"/>
      <c r="Q221" s="67"/>
      <c r="R221" s="67"/>
      <c r="U221" s="64" t="s">
        <v>42</v>
      </c>
      <c r="V221" s="64" t="s">
        <v>492</v>
      </c>
      <c r="W221" s="58">
        <f t="shared" si="95"/>
        <v>10</v>
      </c>
      <c r="X221" s="58">
        <f t="shared" si="96"/>
        <v>6</v>
      </c>
      <c r="Y221" s="58">
        <f t="shared" si="86"/>
        <v>19</v>
      </c>
      <c r="Z221" s="58">
        <f t="shared" si="87"/>
        <v>0</v>
      </c>
      <c r="AA221" s="58">
        <f t="shared" si="88"/>
        <v>29</v>
      </c>
      <c r="AB221" s="58">
        <f t="shared" si="97"/>
        <v>11</v>
      </c>
      <c r="AC221" s="59">
        <v>41755</v>
      </c>
      <c r="AD221" s="63">
        <f t="shared" si="98"/>
        <v>21808</v>
      </c>
      <c r="AE221" s="63">
        <f t="shared" si="89"/>
        <v>31734</v>
      </c>
      <c r="AF221" s="63">
        <f t="shared" si="90"/>
        <v>1671</v>
      </c>
      <c r="AG221" s="59">
        <v>91565</v>
      </c>
      <c r="AH221" s="59">
        <v>32650</v>
      </c>
      <c r="AI221" s="59">
        <v>17160</v>
      </c>
      <c r="AJ221" s="59">
        <f t="shared" si="84"/>
        <v>11</v>
      </c>
      <c r="AL221" s="64" t="s">
        <v>42</v>
      </c>
      <c r="AM221" s="64" t="s">
        <v>492</v>
      </c>
      <c r="AN221" s="58">
        <f t="shared" si="99"/>
        <v>10</v>
      </c>
      <c r="AO221" s="58">
        <f t="shared" si="100"/>
        <v>0</v>
      </c>
      <c r="AP221" s="58">
        <f t="shared" si="91"/>
        <v>19</v>
      </c>
      <c r="AQ221" s="58">
        <f t="shared" si="92"/>
        <v>6</v>
      </c>
      <c r="AR221" s="58">
        <f t="shared" si="93"/>
        <v>29</v>
      </c>
      <c r="AS221" s="58">
        <f t="shared" si="101"/>
        <v>10</v>
      </c>
      <c r="AT221" s="59">
        <v>41755</v>
      </c>
      <c r="AU221" s="63">
        <f t="shared" si="102"/>
        <v>21808</v>
      </c>
      <c r="AV221" s="63">
        <f t="shared" si="103"/>
        <v>33404</v>
      </c>
      <c r="AW221" s="63">
        <f t="shared" si="94"/>
        <v>2088</v>
      </c>
      <c r="AX221" s="59">
        <v>91565</v>
      </c>
      <c r="AY221" s="59">
        <v>32650</v>
      </c>
      <c r="AZ221" s="59">
        <v>17160</v>
      </c>
      <c r="BA221" s="59">
        <f t="shared" si="85"/>
        <v>11</v>
      </c>
      <c r="BE221" s="84"/>
      <c r="BR221" s="87"/>
    </row>
    <row r="222" spans="12:70">
      <c r="L222" s="54">
        <v>23</v>
      </c>
      <c r="M222" s="54">
        <v>3</v>
      </c>
      <c r="N222" s="54" t="str">
        <f t="shared" si="104"/>
        <v>233</v>
      </c>
      <c r="O222" s="67">
        <v>0.55000000000000004</v>
      </c>
      <c r="P222" s="67"/>
      <c r="Q222" s="67"/>
      <c r="R222" s="67"/>
      <c r="U222" s="64" t="s">
        <v>43</v>
      </c>
      <c r="V222" s="64" t="s">
        <v>493</v>
      </c>
      <c r="W222" s="58">
        <f t="shared" si="95"/>
        <v>10</v>
      </c>
      <c r="X222" s="58">
        <f t="shared" si="96"/>
        <v>6</v>
      </c>
      <c r="Y222" s="58">
        <f t="shared" si="86"/>
        <v>19</v>
      </c>
      <c r="Z222" s="58">
        <f t="shared" si="87"/>
        <v>0</v>
      </c>
      <c r="AA222" s="58">
        <f t="shared" si="88"/>
        <v>29</v>
      </c>
      <c r="AB222" s="58">
        <f t="shared" si="97"/>
        <v>11</v>
      </c>
      <c r="AC222" s="59">
        <v>43085</v>
      </c>
      <c r="AD222" s="63">
        <f t="shared" si="98"/>
        <v>22473</v>
      </c>
      <c r="AE222" s="63">
        <f t="shared" si="89"/>
        <v>32745</v>
      </c>
      <c r="AF222" s="63">
        <f t="shared" si="90"/>
        <v>1724</v>
      </c>
      <c r="AG222" s="59">
        <v>92895</v>
      </c>
      <c r="AH222" s="59">
        <v>32650</v>
      </c>
      <c r="AI222" s="59">
        <v>17160</v>
      </c>
      <c r="AJ222" s="59">
        <f t="shared" si="84"/>
        <v>11</v>
      </c>
      <c r="AL222" s="64" t="s">
        <v>43</v>
      </c>
      <c r="AM222" s="64" t="s">
        <v>493</v>
      </c>
      <c r="AN222" s="58">
        <f t="shared" si="99"/>
        <v>10</v>
      </c>
      <c r="AO222" s="58">
        <f t="shared" si="100"/>
        <v>0</v>
      </c>
      <c r="AP222" s="58">
        <f t="shared" si="91"/>
        <v>19</v>
      </c>
      <c r="AQ222" s="58">
        <f t="shared" si="92"/>
        <v>6</v>
      </c>
      <c r="AR222" s="58">
        <f t="shared" si="93"/>
        <v>29</v>
      </c>
      <c r="AS222" s="58">
        <f t="shared" si="101"/>
        <v>10</v>
      </c>
      <c r="AT222" s="59">
        <v>43085</v>
      </c>
      <c r="AU222" s="63">
        <f t="shared" si="102"/>
        <v>22473</v>
      </c>
      <c r="AV222" s="63">
        <f t="shared" si="103"/>
        <v>34468</v>
      </c>
      <c r="AW222" s="63">
        <f t="shared" si="94"/>
        <v>2155</v>
      </c>
      <c r="AX222" s="59">
        <v>92895</v>
      </c>
      <c r="AY222" s="59">
        <v>32650</v>
      </c>
      <c r="AZ222" s="59">
        <v>17160</v>
      </c>
      <c r="BA222" s="59">
        <f t="shared" si="85"/>
        <v>11</v>
      </c>
      <c r="BE222" s="84"/>
      <c r="BR222" s="87"/>
    </row>
    <row r="223" spans="12:70">
      <c r="L223" s="54">
        <v>23</v>
      </c>
      <c r="M223" s="54">
        <v>4</v>
      </c>
      <c r="N223" s="54" t="str">
        <f t="shared" si="104"/>
        <v>234</v>
      </c>
      <c r="O223" s="67">
        <v>0.54</v>
      </c>
      <c r="P223" s="67"/>
      <c r="Q223" s="67"/>
      <c r="R223" s="67"/>
      <c r="U223" s="64" t="s">
        <v>44</v>
      </c>
      <c r="V223" s="64" t="s">
        <v>494</v>
      </c>
      <c r="W223" s="58">
        <f t="shared" si="95"/>
        <v>10</v>
      </c>
      <c r="X223" s="58">
        <f t="shared" si="96"/>
        <v>6</v>
      </c>
      <c r="Y223" s="58">
        <f t="shared" si="86"/>
        <v>19</v>
      </c>
      <c r="Z223" s="58">
        <f t="shared" si="87"/>
        <v>0</v>
      </c>
      <c r="AA223" s="58">
        <f t="shared" si="88"/>
        <v>29</v>
      </c>
      <c r="AB223" s="58">
        <f t="shared" si="97"/>
        <v>11</v>
      </c>
      <c r="AC223" s="59">
        <v>44420</v>
      </c>
      <c r="AD223" s="63">
        <f t="shared" si="98"/>
        <v>23140</v>
      </c>
      <c r="AE223" s="63">
        <f t="shared" si="89"/>
        <v>33760</v>
      </c>
      <c r="AF223" s="63">
        <f t="shared" si="90"/>
        <v>1777</v>
      </c>
      <c r="AG223" s="59">
        <v>94230</v>
      </c>
      <c r="AH223" s="59">
        <v>32650</v>
      </c>
      <c r="AI223" s="59">
        <v>17160</v>
      </c>
      <c r="AJ223" s="59">
        <f t="shared" si="84"/>
        <v>11</v>
      </c>
      <c r="AL223" s="64" t="s">
        <v>44</v>
      </c>
      <c r="AM223" s="64" t="s">
        <v>494</v>
      </c>
      <c r="AN223" s="58">
        <f t="shared" si="99"/>
        <v>10</v>
      </c>
      <c r="AO223" s="58">
        <f t="shared" si="100"/>
        <v>0</v>
      </c>
      <c r="AP223" s="58">
        <f t="shared" si="91"/>
        <v>19</v>
      </c>
      <c r="AQ223" s="58">
        <f t="shared" si="92"/>
        <v>6</v>
      </c>
      <c r="AR223" s="58">
        <f t="shared" si="93"/>
        <v>29</v>
      </c>
      <c r="AS223" s="58">
        <f t="shared" si="101"/>
        <v>10</v>
      </c>
      <c r="AT223" s="59">
        <v>44420</v>
      </c>
      <c r="AU223" s="63">
        <f t="shared" si="102"/>
        <v>23140</v>
      </c>
      <c r="AV223" s="63">
        <f t="shared" si="103"/>
        <v>35536</v>
      </c>
      <c r="AW223" s="63">
        <f t="shared" si="94"/>
        <v>2221</v>
      </c>
      <c r="AX223" s="59">
        <v>94230</v>
      </c>
      <c r="AY223" s="59">
        <v>32650</v>
      </c>
      <c r="AZ223" s="59">
        <v>17160</v>
      </c>
      <c r="BA223" s="59">
        <f t="shared" si="85"/>
        <v>11</v>
      </c>
      <c r="BE223" s="84"/>
      <c r="BR223" s="87"/>
    </row>
    <row r="224" spans="12:70">
      <c r="L224" s="54">
        <v>23</v>
      </c>
      <c r="M224" s="54">
        <v>5</v>
      </c>
      <c r="N224" s="54" t="str">
        <f t="shared" si="104"/>
        <v>235</v>
      </c>
      <c r="O224" s="67">
        <v>0.53</v>
      </c>
      <c r="P224" s="67"/>
      <c r="Q224" s="67"/>
      <c r="R224" s="67"/>
      <c r="U224" s="64" t="s">
        <v>45</v>
      </c>
      <c r="V224" s="64" t="s">
        <v>495</v>
      </c>
      <c r="W224" s="58">
        <f t="shared" si="95"/>
        <v>10</v>
      </c>
      <c r="X224" s="58">
        <f t="shared" si="96"/>
        <v>6</v>
      </c>
      <c r="Y224" s="58">
        <f t="shared" si="86"/>
        <v>19</v>
      </c>
      <c r="Z224" s="58">
        <f t="shared" si="87"/>
        <v>0</v>
      </c>
      <c r="AA224" s="58">
        <f t="shared" si="88"/>
        <v>29</v>
      </c>
      <c r="AB224" s="58">
        <f t="shared" si="97"/>
        <v>11</v>
      </c>
      <c r="AC224" s="59">
        <v>45750</v>
      </c>
      <c r="AD224" s="63">
        <f t="shared" si="98"/>
        <v>23805</v>
      </c>
      <c r="AE224" s="63">
        <f t="shared" si="89"/>
        <v>34770</v>
      </c>
      <c r="AF224" s="63">
        <f t="shared" si="90"/>
        <v>1830</v>
      </c>
      <c r="AG224" s="59">
        <v>95560</v>
      </c>
      <c r="AH224" s="59">
        <v>32650</v>
      </c>
      <c r="AI224" s="59">
        <v>17160</v>
      </c>
      <c r="AJ224" s="59">
        <f t="shared" si="84"/>
        <v>11</v>
      </c>
      <c r="AL224" s="64" t="s">
        <v>45</v>
      </c>
      <c r="AM224" s="64" t="s">
        <v>495</v>
      </c>
      <c r="AN224" s="58">
        <f t="shared" si="99"/>
        <v>10</v>
      </c>
      <c r="AO224" s="58">
        <f t="shared" si="100"/>
        <v>0</v>
      </c>
      <c r="AP224" s="58">
        <f t="shared" si="91"/>
        <v>19</v>
      </c>
      <c r="AQ224" s="58">
        <f t="shared" si="92"/>
        <v>6</v>
      </c>
      <c r="AR224" s="58">
        <f t="shared" si="93"/>
        <v>29</v>
      </c>
      <c r="AS224" s="58">
        <f t="shared" si="101"/>
        <v>10</v>
      </c>
      <c r="AT224" s="59">
        <v>45750</v>
      </c>
      <c r="AU224" s="63">
        <f t="shared" si="102"/>
        <v>23805</v>
      </c>
      <c r="AV224" s="63">
        <f t="shared" si="103"/>
        <v>36600</v>
      </c>
      <c r="AW224" s="63">
        <f t="shared" si="94"/>
        <v>2288</v>
      </c>
      <c r="AX224" s="59">
        <v>95560</v>
      </c>
      <c r="AY224" s="59">
        <v>32650</v>
      </c>
      <c r="AZ224" s="59">
        <v>17160</v>
      </c>
      <c r="BA224" s="59">
        <f t="shared" si="85"/>
        <v>11</v>
      </c>
      <c r="BE224" s="84"/>
      <c r="BR224" s="87"/>
    </row>
    <row r="225" spans="12:70">
      <c r="L225" s="54">
        <v>23</v>
      </c>
      <c r="M225" s="54">
        <v>6</v>
      </c>
      <c r="N225" s="54" t="str">
        <f t="shared" si="104"/>
        <v>236</v>
      </c>
      <c r="O225" s="67">
        <v>0.52</v>
      </c>
      <c r="P225" s="67"/>
      <c r="Q225" s="67"/>
      <c r="R225" s="67"/>
      <c r="U225" s="64" t="s">
        <v>46</v>
      </c>
      <c r="V225" s="64" t="s">
        <v>496</v>
      </c>
      <c r="W225" s="58">
        <f t="shared" si="95"/>
        <v>10</v>
      </c>
      <c r="X225" s="58">
        <f t="shared" si="96"/>
        <v>6</v>
      </c>
      <c r="Y225" s="58">
        <f t="shared" si="86"/>
        <v>19</v>
      </c>
      <c r="Z225" s="58">
        <f t="shared" si="87"/>
        <v>0</v>
      </c>
      <c r="AA225" s="58">
        <f t="shared" si="88"/>
        <v>29</v>
      </c>
      <c r="AB225" s="58">
        <f t="shared" si="97"/>
        <v>11</v>
      </c>
      <c r="AC225" s="59">
        <v>47080</v>
      </c>
      <c r="AD225" s="63">
        <f t="shared" si="98"/>
        <v>24470</v>
      </c>
      <c r="AE225" s="63">
        <f t="shared" si="89"/>
        <v>35781</v>
      </c>
      <c r="AF225" s="63">
        <f t="shared" si="90"/>
        <v>1884</v>
      </c>
      <c r="AG225" s="59">
        <v>96890</v>
      </c>
      <c r="AH225" s="59">
        <v>32650</v>
      </c>
      <c r="AI225" s="59">
        <v>17160</v>
      </c>
      <c r="AJ225" s="59">
        <f t="shared" si="84"/>
        <v>11</v>
      </c>
      <c r="AL225" s="64" t="s">
        <v>46</v>
      </c>
      <c r="AM225" s="64" t="s">
        <v>496</v>
      </c>
      <c r="AN225" s="58">
        <f t="shared" si="99"/>
        <v>10</v>
      </c>
      <c r="AO225" s="58">
        <f t="shared" si="100"/>
        <v>0</v>
      </c>
      <c r="AP225" s="58">
        <f t="shared" si="91"/>
        <v>19</v>
      </c>
      <c r="AQ225" s="58">
        <f t="shared" si="92"/>
        <v>6</v>
      </c>
      <c r="AR225" s="58">
        <f t="shared" si="93"/>
        <v>29</v>
      </c>
      <c r="AS225" s="58">
        <f t="shared" si="101"/>
        <v>10</v>
      </c>
      <c r="AT225" s="59">
        <v>47080</v>
      </c>
      <c r="AU225" s="63">
        <f t="shared" si="102"/>
        <v>24470</v>
      </c>
      <c r="AV225" s="63">
        <f t="shared" si="103"/>
        <v>37664</v>
      </c>
      <c r="AW225" s="63">
        <f t="shared" si="94"/>
        <v>2354</v>
      </c>
      <c r="AX225" s="59">
        <v>96890</v>
      </c>
      <c r="AY225" s="59">
        <v>32650</v>
      </c>
      <c r="AZ225" s="59">
        <v>17160</v>
      </c>
      <c r="BA225" s="59">
        <f t="shared" si="85"/>
        <v>11</v>
      </c>
      <c r="BE225" s="84"/>
      <c r="BR225" s="87"/>
    </row>
    <row r="226" spans="12:70">
      <c r="L226" s="54">
        <v>23</v>
      </c>
      <c r="M226" s="54">
        <v>7</v>
      </c>
      <c r="N226" s="54" t="str">
        <f t="shared" si="104"/>
        <v>237</v>
      </c>
      <c r="O226" s="67">
        <v>0.51000000000000101</v>
      </c>
      <c r="P226" s="67"/>
      <c r="Q226" s="67"/>
      <c r="R226" s="67"/>
      <c r="U226" s="64" t="s">
        <v>47</v>
      </c>
      <c r="V226" s="64" t="s">
        <v>497</v>
      </c>
      <c r="W226" s="58">
        <f t="shared" si="95"/>
        <v>10</v>
      </c>
      <c r="X226" s="58">
        <f t="shared" si="96"/>
        <v>6</v>
      </c>
      <c r="Y226" s="58">
        <f t="shared" si="86"/>
        <v>19</v>
      </c>
      <c r="Z226" s="58">
        <f t="shared" si="87"/>
        <v>0</v>
      </c>
      <c r="AA226" s="58">
        <f t="shared" si="88"/>
        <v>29</v>
      </c>
      <c r="AB226" s="58">
        <f t="shared" si="97"/>
        <v>11</v>
      </c>
      <c r="AC226" s="59">
        <v>48415</v>
      </c>
      <c r="AD226" s="63">
        <f t="shared" si="98"/>
        <v>25138</v>
      </c>
      <c r="AE226" s="63">
        <f t="shared" si="89"/>
        <v>36796</v>
      </c>
      <c r="AF226" s="63">
        <f t="shared" si="90"/>
        <v>1937</v>
      </c>
      <c r="AG226" s="59">
        <v>98225</v>
      </c>
      <c r="AH226" s="59">
        <v>32650</v>
      </c>
      <c r="AI226" s="59">
        <v>17160</v>
      </c>
      <c r="AJ226" s="59">
        <f t="shared" si="84"/>
        <v>11</v>
      </c>
      <c r="AL226" s="64" t="s">
        <v>47</v>
      </c>
      <c r="AM226" s="64" t="s">
        <v>497</v>
      </c>
      <c r="AN226" s="58">
        <f t="shared" si="99"/>
        <v>10</v>
      </c>
      <c r="AO226" s="58">
        <f t="shared" si="100"/>
        <v>0</v>
      </c>
      <c r="AP226" s="58">
        <f t="shared" si="91"/>
        <v>19</v>
      </c>
      <c r="AQ226" s="58">
        <f t="shared" si="92"/>
        <v>6</v>
      </c>
      <c r="AR226" s="58">
        <f t="shared" si="93"/>
        <v>29</v>
      </c>
      <c r="AS226" s="58">
        <f t="shared" si="101"/>
        <v>10</v>
      </c>
      <c r="AT226" s="59">
        <v>48415</v>
      </c>
      <c r="AU226" s="63">
        <f t="shared" si="102"/>
        <v>25138</v>
      </c>
      <c r="AV226" s="63">
        <f t="shared" si="103"/>
        <v>38732</v>
      </c>
      <c r="AW226" s="63">
        <f t="shared" si="94"/>
        <v>2421</v>
      </c>
      <c r="AX226" s="59">
        <v>98225</v>
      </c>
      <c r="AY226" s="59">
        <v>32650</v>
      </c>
      <c r="AZ226" s="59">
        <v>17160</v>
      </c>
      <c r="BA226" s="59">
        <f t="shared" si="85"/>
        <v>11</v>
      </c>
      <c r="BE226" s="84"/>
      <c r="BR226" s="87"/>
    </row>
    <row r="227" spans="12:70">
      <c r="L227" s="54">
        <v>23</v>
      </c>
      <c r="M227" s="54">
        <v>8</v>
      </c>
      <c r="N227" s="54" t="str">
        <f t="shared" si="104"/>
        <v>238</v>
      </c>
      <c r="O227" s="67">
        <v>0.500000000000001</v>
      </c>
      <c r="P227" s="67"/>
      <c r="Q227" s="67"/>
      <c r="R227" s="67"/>
      <c r="U227" s="64" t="s">
        <v>48</v>
      </c>
      <c r="V227" s="64" t="s">
        <v>498</v>
      </c>
      <c r="W227" s="58">
        <f t="shared" si="95"/>
        <v>10</v>
      </c>
      <c r="X227" s="58">
        <f t="shared" si="96"/>
        <v>6</v>
      </c>
      <c r="Y227" s="58">
        <f t="shared" si="86"/>
        <v>19</v>
      </c>
      <c r="Z227" s="58">
        <f t="shared" si="87"/>
        <v>0</v>
      </c>
      <c r="AA227" s="58">
        <f t="shared" si="88"/>
        <v>29</v>
      </c>
      <c r="AB227" s="58">
        <f t="shared" si="97"/>
        <v>11</v>
      </c>
      <c r="AC227" s="59">
        <v>49745</v>
      </c>
      <c r="AD227" s="63">
        <f t="shared" si="98"/>
        <v>25803</v>
      </c>
      <c r="AE227" s="63">
        <f t="shared" si="89"/>
        <v>37807</v>
      </c>
      <c r="AF227" s="63">
        <f t="shared" si="90"/>
        <v>1990</v>
      </c>
      <c r="AG227" s="59">
        <v>99555</v>
      </c>
      <c r="AH227" s="59">
        <v>32650</v>
      </c>
      <c r="AI227" s="59">
        <v>17160</v>
      </c>
      <c r="AJ227" s="59">
        <f t="shared" si="84"/>
        <v>11</v>
      </c>
      <c r="AL227" s="64" t="s">
        <v>48</v>
      </c>
      <c r="AM227" s="64" t="s">
        <v>498</v>
      </c>
      <c r="AN227" s="58">
        <f t="shared" si="99"/>
        <v>10</v>
      </c>
      <c r="AO227" s="58">
        <f t="shared" si="100"/>
        <v>0</v>
      </c>
      <c r="AP227" s="58">
        <f t="shared" si="91"/>
        <v>19</v>
      </c>
      <c r="AQ227" s="58">
        <f t="shared" si="92"/>
        <v>6</v>
      </c>
      <c r="AR227" s="58">
        <f t="shared" si="93"/>
        <v>29</v>
      </c>
      <c r="AS227" s="58">
        <f t="shared" si="101"/>
        <v>10</v>
      </c>
      <c r="AT227" s="59">
        <v>49745</v>
      </c>
      <c r="AU227" s="63">
        <f t="shared" si="102"/>
        <v>25803</v>
      </c>
      <c r="AV227" s="63">
        <f t="shared" si="103"/>
        <v>39796</v>
      </c>
      <c r="AW227" s="63">
        <f t="shared" si="94"/>
        <v>2488</v>
      </c>
      <c r="AX227" s="59">
        <v>99555</v>
      </c>
      <c r="AY227" s="59">
        <v>32650</v>
      </c>
      <c r="AZ227" s="59">
        <v>17160</v>
      </c>
      <c r="BA227" s="59">
        <f t="shared" si="85"/>
        <v>11</v>
      </c>
      <c r="BE227" s="84"/>
      <c r="BR227" s="87"/>
    </row>
    <row r="228" spans="12:70">
      <c r="L228" s="54">
        <v>23</v>
      </c>
      <c r="M228" s="54">
        <v>9</v>
      </c>
      <c r="N228" s="54" t="str">
        <f t="shared" si="104"/>
        <v>239</v>
      </c>
      <c r="O228" s="67">
        <v>0.49000000000000099</v>
      </c>
      <c r="P228" s="67"/>
      <c r="Q228" s="67"/>
      <c r="R228" s="67"/>
      <c r="U228" s="64" t="s">
        <v>49</v>
      </c>
      <c r="V228" s="64" t="s">
        <v>499</v>
      </c>
      <c r="W228" s="58">
        <f t="shared" si="95"/>
        <v>10</v>
      </c>
      <c r="X228" s="58">
        <f t="shared" si="96"/>
        <v>6</v>
      </c>
      <c r="Y228" s="58">
        <f t="shared" si="86"/>
        <v>19</v>
      </c>
      <c r="Z228" s="58">
        <f t="shared" si="87"/>
        <v>0</v>
      </c>
      <c r="AA228" s="58">
        <f t="shared" si="88"/>
        <v>29</v>
      </c>
      <c r="AB228" s="58">
        <f t="shared" si="97"/>
        <v>11</v>
      </c>
      <c r="AC228" s="59">
        <v>51745</v>
      </c>
      <c r="AD228" s="63">
        <f t="shared" si="98"/>
        <v>26803</v>
      </c>
      <c r="AE228" s="63">
        <f t="shared" si="89"/>
        <v>39327</v>
      </c>
      <c r="AF228" s="63">
        <f t="shared" si="90"/>
        <v>2070</v>
      </c>
      <c r="AG228" s="59">
        <v>101555</v>
      </c>
      <c r="AH228" s="59">
        <v>32650</v>
      </c>
      <c r="AI228" s="59">
        <v>17160</v>
      </c>
      <c r="AJ228" s="59">
        <f t="shared" si="84"/>
        <v>11</v>
      </c>
      <c r="AL228" s="64" t="s">
        <v>49</v>
      </c>
      <c r="AM228" s="64" t="s">
        <v>499</v>
      </c>
      <c r="AN228" s="58">
        <f t="shared" si="99"/>
        <v>10</v>
      </c>
      <c r="AO228" s="58">
        <f t="shared" si="100"/>
        <v>0</v>
      </c>
      <c r="AP228" s="58">
        <f t="shared" si="91"/>
        <v>19</v>
      </c>
      <c r="AQ228" s="58">
        <f t="shared" si="92"/>
        <v>6</v>
      </c>
      <c r="AR228" s="58">
        <f t="shared" si="93"/>
        <v>29</v>
      </c>
      <c r="AS228" s="58">
        <f t="shared" si="101"/>
        <v>10</v>
      </c>
      <c r="AT228" s="59">
        <v>51745</v>
      </c>
      <c r="AU228" s="63">
        <f t="shared" si="102"/>
        <v>26803</v>
      </c>
      <c r="AV228" s="63">
        <f t="shared" si="103"/>
        <v>41396</v>
      </c>
      <c r="AW228" s="63">
        <f t="shared" si="94"/>
        <v>2588</v>
      </c>
      <c r="AX228" s="59">
        <v>101555</v>
      </c>
      <c r="AY228" s="59">
        <v>32650</v>
      </c>
      <c r="AZ228" s="59">
        <v>17160</v>
      </c>
      <c r="BA228" s="59">
        <f t="shared" si="85"/>
        <v>11</v>
      </c>
      <c r="BE228" s="84"/>
      <c r="BR228" s="87"/>
    </row>
    <row r="229" spans="12:70">
      <c r="L229" s="54">
        <v>23</v>
      </c>
      <c r="M229" s="54">
        <v>10</v>
      </c>
      <c r="N229" s="54" t="str">
        <f t="shared" si="104"/>
        <v>2310</v>
      </c>
      <c r="O229" s="67">
        <v>0.48000000000000098</v>
      </c>
      <c r="P229" s="67"/>
      <c r="Q229" s="67"/>
      <c r="R229" s="67"/>
      <c r="U229" s="64" t="s">
        <v>50</v>
      </c>
      <c r="V229" s="64" t="s">
        <v>500</v>
      </c>
      <c r="W229" s="58">
        <f t="shared" si="95"/>
        <v>10</v>
      </c>
      <c r="X229" s="58">
        <f t="shared" si="96"/>
        <v>6</v>
      </c>
      <c r="Y229" s="58">
        <f t="shared" si="86"/>
        <v>19</v>
      </c>
      <c r="Z229" s="58">
        <f t="shared" si="87"/>
        <v>0</v>
      </c>
      <c r="AA229" s="58">
        <f t="shared" si="88"/>
        <v>29</v>
      </c>
      <c r="AB229" s="58">
        <f t="shared" si="97"/>
        <v>11</v>
      </c>
      <c r="AC229" s="59">
        <v>52410</v>
      </c>
      <c r="AD229" s="63">
        <f t="shared" si="98"/>
        <v>27135</v>
      </c>
      <c r="AE229" s="63">
        <f t="shared" si="89"/>
        <v>39832</v>
      </c>
      <c r="AF229" s="63">
        <f t="shared" si="90"/>
        <v>2097</v>
      </c>
      <c r="AG229" s="59">
        <v>102220</v>
      </c>
      <c r="AH229" s="59">
        <v>32650</v>
      </c>
      <c r="AI229" s="59">
        <v>17160</v>
      </c>
      <c r="AJ229" s="59">
        <f t="shared" ref="AJ229:AJ244" si="105">VALUE(LEFT(U229,LEN(U229)-6))</f>
        <v>11</v>
      </c>
      <c r="AL229" s="64" t="s">
        <v>50</v>
      </c>
      <c r="AM229" s="64" t="s">
        <v>500</v>
      </c>
      <c r="AN229" s="58">
        <f t="shared" si="99"/>
        <v>10</v>
      </c>
      <c r="AO229" s="58">
        <f t="shared" si="100"/>
        <v>0</v>
      </c>
      <c r="AP229" s="58">
        <f t="shared" si="91"/>
        <v>19</v>
      </c>
      <c r="AQ229" s="58">
        <f t="shared" si="92"/>
        <v>6</v>
      </c>
      <c r="AR229" s="58">
        <f t="shared" si="93"/>
        <v>29</v>
      </c>
      <c r="AS229" s="58">
        <f t="shared" si="101"/>
        <v>10</v>
      </c>
      <c r="AT229" s="59">
        <v>52410</v>
      </c>
      <c r="AU229" s="63">
        <f t="shared" si="102"/>
        <v>27135</v>
      </c>
      <c r="AV229" s="63">
        <f t="shared" si="103"/>
        <v>41928</v>
      </c>
      <c r="AW229" s="63">
        <f t="shared" si="94"/>
        <v>2621</v>
      </c>
      <c r="AX229" s="59">
        <v>102220</v>
      </c>
      <c r="AY229" s="59">
        <v>32650</v>
      </c>
      <c r="AZ229" s="59">
        <v>17160</v>
      </c>
      <c r="BA229" s="59">
        <f t="shared" ref="BA229:BA244" si="106">VALUE(LEFT(AL229,LEN(AL229)-6))</f>
        <v>11</v>
      </c>
      <c r="BE229" s="84"/>
      <c r="BR229" s="87"/>
    </row>
    <row r="230" spans="12:70">
      <c r="L230" s="54">
        <v>23</v>
      </c>
      <c r="M230" s="54">
        <v>11</v>
      </c>
      <c r="N230" s="54" t="str">
        <f t="shared" si="104"/>
        <v>2311</v>
      </c>
      <c r="O230" s="67">
        <v>0.47000000000000097</v>
      </c>
      <c r="P230" s="67"/>
      <c r="Q230" s="67"/>
      <c r="R230" s="67"/>
      <c r="U230" s="64" t="s">
        <v>54</v>
      </c>
      <c r="V230" s="64" t="s">
        <v>501</v>
      </c>
      <c r="W230" s="58">
        <f t="shared" si="95"/>
        <v>10</v>
      </c>
      <c r="X230" s="58">
        <f t="shared" si="96"/>
        <v>6</v>
      </c>
      <c r="Y230" s="58">
        <f t="shared" si="86"/>
        <v>19</v>
      </c>
      <c r="Z230" s="58">
        <f t="shared" si="87"/>
        <v>0</v>
      </c>
      <c r="AA230" s="58">
        <f t="shared" si="88"/>
        <v>29</v>
      </c>
      <c r="AB230" s="58">
        <f t="shared" si="97"/>
        <v>11</v>
      </c>
      <c r="AC230" s="59">
        <v>43085</v>
      </c>
      <c r="AD230" s="63">
        <f t="shared" si="98"/>
        <v>22473</v>
      </c>
      <c r="AE230" s="63">
        <f t="shared" si="89"/>
        <v>32745</v>
      </c>
      <c r="AF230" s="63">
        <f t="shared" si="90"/>
        <v>1724</v>
      </c>
      <c r="AG230" s="59">
        <v>106255</v>
      </c>
      <c r="AH230" s="59">
        <v>36690</v>
      </c>
      <c r="AI230" s="59">
        <v>26480</v>
      </c>
      <c r="AJ230" s="59">
        <f t="shared" si="105"/>
        <v>12</v>
      </c>
      <c r="AL230" s="64" t="s">
        <v>54</v>
      </c>
      <c r="AM230" s="64" t="s">
        <v>501</v>
      </c>
      <c r="AN230" s="58">
        <f t="shared" si="99"/>
        <v>10</v>
      </c>
      <c r="AO230" s="58">
        <f t="shared" si="100"/>
        <v>0</v>
      </c>
      <c r="AP230" s="58">
        <f t="shared" si="91"/>
        <v>19</v>
      </c>
      <c r="AQ230" s="58">
        <f t="shared" si="92"/>
        <v>6</v>
      </c>
      <c r="AR230" s="58">
        <f t="shared" si="93"/>
        <v>29</v>
      </c>
      <c r="AS230" s="58">
        <f t="shared" si="101"/>
        <v>10</v>
      </c>
      <c r="AT230" s="59">
        <v>43085</v>
      </c>
      <c r="AU230" s="63">
        <f t="shared" si="102"/>
        <v>22473</v>
      </c>
      <c r="AV230" s="63">
        <f t="shared" si="103"/>
        <v>34468</v>
      </c>
      <c r="AW230" s="63">
        <f t="shared" si="94"/>
        <v>2155</v>
      </c>
      <c r="AX230" s="59">
        <v>106255</v>
      </c>
      <c r="AY230" s="59">
        <v>36690</v>
      </c>
      <c r="AZ230" s="59">
        <v>26480</v>
      </c>
      <c r="BA230" s="59">
        <f t="shared" si="106"/>
        <v>12</v>
      </c>
      <c r="BE230" s="84"/>
      <c r="BR230" s="87"/>
    </row>
    <row r="231" spans="12:70">
      <c r="L231" s="54">
        <v>23</v>
      </c>
      <c r="M231" s="54">
        <v>12</v>
      </c>
      <c r="N231" s="54" t="str">
        <f t="shared" si="104"/>
        <v>2312</v>
      </c>
      <c r="O231" s="67">
        <v>0.46000000000000102</v>
      </c>
      <c r="P231" s="67"/>
      <c r="Q231" s="67"/>
      <c r="R231" s="67"/>
      <c r="U231" s="64" t="s">
        <v>55</v>
      </c>
      <c r="V231" s="64" t="s">
        <v>502</v>
      </c>
      <c r="W231" s="58">
        <f t="shared" si="95"/>
        <v>10</v>
      </c>
      <c r="X231" s="58">
        <f t="shared" si="96"/>
        <v>6</v>
      </c>
      <c r="Y231" s="58">
        <f t="shared" si="86"/>
        <v>19</v>
      </c>
      <c r="Z231" s="58">
        <f t="shared" si="87"/>
        <v>0</v>
      </c>
      <c r="AA231" s="58">
        <f t="shared" si="88"/>
        <v>29</v>
      </c>
      <c r="AB231" s="58">
        <f t="shared" si="97"/>
        <v>11</v>
      </c>
      <c r="AC231" s="59">
        <v>44420</v>
      </c>
      <c r="AD231" s="63">
        <f t="shared" si="98"/>
        <v>23140</v>
      </c>
      <c r="AE231" s="63">
        <f t="shared" si="89"/>
        <v>33760</v>
      </c>
      <c r="AF231" s="63">
        <f t="shared" si="90"/>
        <v>1777</v>
      </c>
      <c r="AG231" s="59">
        <v>107590</v>
      </c>
      <c r="AH231" s="59">
        <v>36690</v>
      </c>
      <c r="AI231" s="59">
        <v>26480</v>
      </c>
      <c r="AJ231" s="59">
        <f t="shared" si="105"/>
        <v>12</v>
      </c>
      <c r="AL231" s="64" t="s">
        <v>55</v>
      </c>
      <c r="AM231" s="64" t="s">
        <v>502</v>
      </c>
      <c r="AN231" s="58">
        <f t="shared" si="99"/>
        <v>10</v>
      </c>
      <c r="AO231" s="58">
        <f t="shared" si="100"/>
        <v>0</v>
      </c>
      <c r="AP231" s="58">
        <f t="shared" si="91"/>
        <v>19</v>
      </c>
      <c r="AQ231" s="58">
        <f t="shared" si="92"/>
        <v>6</v>
      </c>
      <c r="AR231" s="58">
        <f t="shared" si="93"/>
        <v>29</v>
      </c>
      <c r="AS231" s="58">
        <f t="shared" si="101"/>
        <v>10</v>
      </c>
      <c r="AT231" s="59">
        <v>44420</v>
      </c>
      <c r="AU231" s="63">
        <f t="shared" si="102"/>
        <v>23140</v>
      </c>
      <c r="AV231" s="63">
        <f t="shared" si="103"/>
        <v>35536</v>
      </c>
      <c r="AW231" s="63">
        <f t="shared" si="94"/>
        <v>2221</v>
      </c>
      <c r="AX231" s="59">
        <v>107590</v>
      </c>
      <c r="AY231" s="59">
        <v>36690</v>
      </c>
      <c r="AZ231" s="59">
        <v>26480</v>
      </c>
      <c r="BA231" s="59">
        <f t="shared" si="106"/>
        <v>12</v>
      </c>
      <c r="BE231" s="84"/>
      <c r="BR231" s="87"/>
    </row>
    <row r="232" spans="12:70">
      <c r="L232" s="54">
        <v>23</v>
      </c>
      <c r="M232" s="54">
        <v>13</v>
      </c>
      <c r="N232" s="54" t="str">
        <f t="shared" si="104"/>
        <v>2313</v>
      </c>
      <c r="O232" s="67">
        <v>0.45000000000000101</v>
      </c>
      <c r="P232" s="67"/>
      <c r="Q232" s="67"/>
      <c r="R232" s="67"/>
      <c r="U232" s="64" t="s">
        <v>56</v>
      </c>
      <c r="V232" s="64" t="s">
        <v>503</v>
      </c>
      <c r="W232" s="58">
        <f t="shared" si="95"/>
        <v>10</v>
      </c>
      <c r="X232" s="58">
        <f t="shared" si="96"/>
        <v>6</v>
      </c>
      <c r="Y232" s="58">
        <f t="shared" si="86"/>
        <v>19</v>
      </c>
      <c r="Z232" s="58">
        <f t="shared" si="87"/>
        <v>0</v>
      </c>
      <c r="AA232" s="58">
        <f t="shared" si="88"/>
        <v>29</v>
      </c>
      <c r="AB232" s="58">
        <f t="shared" si="97"/>
        <v>11</v>
      </c>
      <c r="AC232" s="59">
        <v>45750</v>
      </c>
      <c r="AD232" s="63">
        <f t="shared" si="98"/>
        <v>23805</v>
      </c>
      <c r="AE232" s="63">
        <f t="shared" si="89"/>
        <v>34770</v>
      </c>
      <c r="AF232" s="63">
        <f t="shared" si="90"/>
        <v>1830</v>
      </c>
      <c r="AG232" s="59">
        <v>108920</v>
      </c>
      <c r="AH232" s="59">
        <v>36690</v>
      </c>
      <c r="AI232" s="59">
        <v>26480</v>
      </c>
      <c r="AJ232" s="59">
        <f t="shared" si="105"/>
        <v>12</v>
      </c>
      <c r="AL232" s="64" t="s">
        <v>56</v>
      </c>
      <c r="AM232" s="64" t="s">
        <v>503</v>
      </c>
      <c r="AN232" s="58">
        <f t="shared" si="99"/>
        <v>10</v>
      </c>
      <c r="AO232" s="58">
        <f t="shared" si="100"/>
        <v>0</v>
      </c>
      <c r="AP232" s="58">
        <f t="shared" si="91"/>
        <v>19</v>
      </c>
      <c r="AQ232" s="58">
        <f t="shared" si="92"/>
        <v>6</v>
      </c>
      <c r="AR232" s="58">
        <f t="shared" si="93"/>
        <v>29</v>
      </c>
      <c r="AS232" s="58">
        <f t="shared" si="101"/>
        <v>10</v>
      </c>
      <c r="AT232" s="59">
        <v>45750</v>
      </c>
      <c r="AU232" s="63">
        <f t="shared" si="102"/>
        <v>23805</v>
      </c>
      <c r="AV232" s="63">
        <f t="shared" si="103"/>
        <v>36600</v>
      </c>
      <c r="AW232" s="63">
        <f t="shared" si="94"/>
        <v>2288</v>
      </c>
      <c r="AX232" s="59">
        <v>108920</v>
      </c>
      <c r="AY232" s="59">
        <v>36690</v>
      </c>
      <c r="AZ232" s="59">
        <v>26480</v>
      </c>
      <c r="BA232" s="59">
        <f t="shared" si="106"/>
        <v>12</v>
      </c>
      <c r="BE232" s="84"/>
      <c r="BR232" s="87"/>
    </row>
    <row r="233" spans="12:70">
      <c r="L233" s="54">
        <v>23</v>
      </c>
      <c r="M233" s="54">
        <v>14</v>
      </c>
      <c r="N233" s="54" t="str">
        <f t="shared" si="104"/>
        <v>2314</v>
      </c>
      <c r="O233" s="67">
        <v>0.440000000000001</v>
      </c>
      <c r="P233" s="67"/>
      <c r="Q233" s="67"/>
      <c r="R233" s="67"/>
      <c r="U233" s="64" t="s">
        <v>57</v>
      </c>
      <c r="V233" s="64" t="s">
        <v>504</v>
      </c>
      <c r="W233" s="58">
        <f t="shared" si="95"/>
        <v>10</v>
      </c>
      <c r="X233" s="58">
        <f t="shared" si="96"/>
        <v>6</v>
      </c>
      <c r="Y233" s="58">
        <f t="shared" si="86"/>
        <v>19</v>
      </c>
      <c r="Z233" s="58">
        <f t="shared" si="87"/>
        <v>0</v>
      </c>
      <c r="AA233" s="58">
        <f t="shared" si="88"/>
        <v>29</v>
      </c>
      <c r="AB233" s="58">
        <f t="shared" si="97"/>
        <v>11</v>
      </c>
      <c r="AC233" s="59">
        <v>47080</v>
      </c>
      <c r="AD233" s="63">
        <f t="shared" si="98"/>
        <v>24470</v>
      </c>
      <c r="AE233" s="63">
        <f t="shared" si="89"/>
        <v>35781</v>
      </c>
      <c r="AF233" s="63">
        <f t="shared" si="90"/>
        <v>1884</v>
      </c>
      <c r="AG233" s="59">
        <v>110250</v>
      </c>
      <c r="AH233" s="59">
        <v>36690</v>
      </c>
      <c r="AI233" s="59">
        <v>26480</v>
      </c>
      <c r="AJ233" s="59">
        <f t="shared" si="105"/>
        <v>12</v>
      </c>
      <c r="AL233" s="64" t="s">
        <v>57</v>
      </c>
      <c r="AM233" s="64" t="s">
        <v>504</v>
      </c>
      <c r="AN233" s="58">
        <f t="shared" si="99"/>
        <v>10</v>
      </c>
      <c r="AO233" s="58">
        <f t="shared" si="100"/>
        <v>0</v>
      </c>
      <c r="AP233" s="58">
        <f t="shared" si="91"/>
        <v>19</v>
      </c>
      <c r="AQ233" s="58">
        <f t="shared" si="92"/>
        <v>6</v>
      </c>
      <c r="AR233" s="58">
        <f t="shared" si="93"/>
        <v>29</v>
      </c>
      <c r="AS233" s="58">
        <f t="shared" si="101"/>
        <v>10</v>
      </c>
      <c r="AT233" s="59">
        <v>47080</v>
      </c>
      <c r="AU233" s="63">
        <f t="shared" si="102"/>
        <v>24470</v>
      </c>
      <c r="AV233" s="63">
        <f t="shared" si="103"/>
        <v>37664</v>
      </c>
      <c r="AW233" s="63">
        <f t="shared" si="94"/>
        <v>2354</v>
      </c>
      <c r="AX233" s="59">
        <v>110250</v>
      </c>
      <c r="AY233" s="59">
        <v>36690</v>
      </c>
      <c r="AZ233" s="59">
        <v>26480</v>
      </c>
      <c r="BA233" s="59">
        <f t="shared" si="106"/>
        <v>12</v>
      </c>
      <c r="BE233" s="84"/>
      <c r="BR233" s="87"/>
    </row>
    <row r="234" spans="12:70">
      <c r="L234" s="54">
        <v>23</v>
      </c>
      <c r="M234" s="54">
        <v>15</v>
      </c>
      <c r="N234" s="54" t="str">
        <f t="shared" si="104"/>
        <v>2315</v>
      </c>
      <c r="O234" s="67">
        <v>0.43000000000000099</v>
      </c>
      <c r="P234" s="67"/>
      <c r="Q234" s="67"/>
      <c r="R234" s="67"/>
      <c r="U234" s="64" t="s">
        <v>58</v>
      </c>
      <c r="V234" s="64" t="s">
        <v>505</v>
      </c>
      <c r="W234" s="58">
        <f t="shared" si="95"/>
        <v>10</v>
      </c>
      <c r="X234" s="58">
        <f t="shared" si="96"/>
        <v>6</v>
      </c>
      <c r="Y234" s="58">
        <f t="shared" si="86"/>
        <v>19</v>
      </c>
      <c r="Z234" s="58">
        <f t="shared" si="87"/>
        <v>0</v>
      </c>
      <c r="AA234" s="58">
        <f t="shared" si="88"/>
        <v>29</v>
      </c>
      <c r="AB234" s="58">
        <f t="shared" si="97"/>
        <v>11</v>
      </c>
      <c r="AC234" s="59">
        <v>48415</v>
      </c>
      <c r="AD234" s="63">
        <f t="shared" si="98"/>
        <v>25138</v>
      </c>
      <c r="AE234" s="63">
        <f t="shared" si="89"/>
        <v>36796</v>
      </c>
      <c r="AF234" s="63">
        <f t="shared" si="90"/>
        <v>1937</v>
      </c>
      <c r="AG234" s="59">
        <v>111585</v>
      </c>
      <c r="AH234" s="59">
        <v>36690</v>
      </c>
      <c r="AI234" s="59">
        <v>26480</v>
      </c>
      <c r="AJ234" s="59">
        <f t="shared" si="105"/>
        <v>12</v>
      </c>
      <c r="AL234" s="64" t="s">
        <v>58</v>
      </c>
      <c r="AM234" s="64" t="s">
        <v>505</v>
      </c>
      <c r="AN234" s="58">
        <f t="shared" si="99"/>
        <v>10</v>
      </c>
      <c r="AO234" s="58">
        <f t="shared" si="100"/>
        <v>0</v>
      </c>
      <c r="AP234" s="58">
        <f t="shared" si="91"/>
        <v>19</v>
      </c>
      <c r="AQ234" s="58">
        <f t="shared" si="92"/>
        <v>6</v>
      </c>
      <c r="AR234" s="58">
        <f t="shared" si="93"/>
        <v>29</v>
      </c>
      <c r="AS234" s="58">
        <f t="shared" si="101"/>
        <v>10</v>
      </c>
      <c r="AT234" s="59">
        <v>48415</v>
      </c>
      <c r="AU234" s="63">
        <f t="shared" si="102"/>
        <v>25138</v>
      </c>
      <c r="AV234" s="63">
        <f t="shared" si="103"/>
        <v>38732</v>
      </c>
      <c r="AW234" s="63">
        <f t="shared" si="94"/>
        <v>2421</v>
      </c>
      <c r="AX234" s="59">
        <v>111585</v>
      </c>
      <c r="AY234" s="59">
        <v>36690</v>
      </c>
      <c r="AZ234" s="59">
        <v>26480</v>
      </c>
      <c r="BA234" s="59">
        <f t="shared" si="106"/>
        <v>12</v>
      </c>
      <c r="BE234" s="84"/>
      <c r="BR234" s="87"/>
    </row>
    <row r="235" spans="12:70">
      <c r="L235" s="54">
        <v>23</v>
      </c>
      <c r="M235" s="54">
        <v>16</v>
      </c>
      <c r="N235" s="54" t="str">
        <f t="shared" si="104"/>
        <v>2316</v>
      </c>
      <c r="O235" s="67">
        <v>0.42000000000000198</v>
      </c>
      <c r="P235" s="67"/>
      <c r="Q235" s="67"/>
      <c r="R235" s="67"/>
      <c r="U235" s="64" t="s">
        <v>59</v>
      </c>
      <c r="V235" s="64" t="s">
        <v>506</v>
      </c>
      <c r="W235" s="58">
        <f t="shared" si="95"/>
        <v>10</v>
      </c>
      <c r="X235" s="58">
        <f t="shared" si="96"/>
        <v>6</v>
      </c>
      <c r="Y235" s="58">
        <f t="shared" si="86"/>
        <v>19</v>
      </c>
      <c r="Z235" s="58">
        <f t="shared" si="87"/>
        <v>0</v>
      </c>
      <c r="AA235" s="58">
        <f t="shared" si="88"/>
        <v>29</v>
      </c>
      <c r="AB235" s="58">
        <f t="shared" si="97"/>
        <v>11</v>
      </c>
      <c r="AC235" s="59">
        <v>49745</v>
      </c>
      <c r="AD235" s="63">
        <f t="shared" si="98"/>
        <v>25803</v>
      </c>
      <c r="AE235" s="63">
        <f t="shared" si="89"/>
        <v>37807</v>
      </c>
      <c r="AF235" s="63">
        <f t="shared" si="90"/>
        <v>1990</v>
      </c>
      <c r="AG235" s="59">
        <v>112915</v>
      </c>
      <c r="AH235" s="59">
        <v>36690</v>
      </c>
      <c r="AI235" s="59">
        <v>26480</v>
      </c>
      <c r="AJ235" s="59">
        <f t="shared" si="105"/>
        <v>12</v>
      </c>
      <c r="AL235" s="64" t="s">
        <v>59</v>
      </c>
      <c r="AM235" s="64" t="s">
        <v>506</v>
      </c>
      <c r="AN235" s="58">
        <f t="shared" si="99"/>
        <v>10</v>
      </c>
      <c r="AO235" s="58">
        <f t="shared" si="100"/>
        <v>0</v>
      </c>
      <c r="AP235" s="58">
        <f t="shared" si="91"/>
        <v>19</v>
      </c>
      <c r="AQ235" s="58">
        <f t="shared" si="92"/>
        <v>6</v>
      </c>
      <c r="AR235" s="58">
        <f t="shared" si="93"/>
        <v>29</v>
      </c>
      <c r="AS235" s="58">
        <f t="shared" si="101"/>
        <v>10</v>
      </c>
      <c r="AT235" s="59">
        <v>49745</v>
      </c>
      <c r="AU235" s="63">
        <f t="shared" si="102"/>
        <v>25803</v>
      </c>
      <c r="AV235" s="63">
        <f t="shared" si="103"/>
        <v>39796</v>
      </c>
      <c r="AW235" s="63">
        <f t="shared" si="94"/>
        <v>2488</v>
      </c>
      <c r="AX235" s="59">
        <v>112915</v>
      </c>
      <c r="AY235" s="59">
        <v>36690</v>
      </c>
      <c r="AZ235" s="59">
        <v>26480</v>
      </c>
      <c r="BA235" s="59">
        <f t="shared" si="106"/>
        <v>12</v>
      </c>
      <c r="BE235" s="84"/>
      <c r="BR235" s="87"/>
    </row>
    <row r="236" spans="12:70">
      <c r="L236" s="54">
        <v>22</v>
      </c>
      <c r="M236" s="54">
        <v>1</v>
      </c>
      <c r="N236" s="54" t="str">
        <f t="shared" si="104"/>
        <v>221</v>
      </c>
      <c r="O236" s="67">
        <v>0.55500000000000005</v>
      </c>
      <c r="P236" s="67"/>
      <c r="Q236" s="67"/>
      <c r="R236" s="67"/>
      <c r="U236" s="64" t="s">
        <v>60</v>
      </c>
      <c r="V236" s="64" t="s">
        <v>507</v>
      </c>
      <c r="W236" s="58">
        <f t="shared" si="95"/>
        <v>10</v>
      </c>
      <c r="X236" s="58">
        <f t="shared" si="96"/>
        <v>6</v>
      </c>
      <c r="Y236" s="58">
        <f t="shared" si="86"/>
        <v>19</v>
      </c>
      <c r="Z236" s="58">
        <f t="shared" si="87"/>
        <v>0</v>
      </c>
      <c r="AA236" s="58">
        <f t="shared" si="88"/>
        <v>29</v>
      </c>
      <c r="AB236" s="58">
        <f t="shared" si="97"/>
        <v>11</v>
      </c>
      <c r="AC236" s="59">
        <v>51745</v>
      </c>
      <c r="AD236" s="63">
        <f t="shared" si="98"/>
        <v>26803</v>
      </c>
      <c r="AE236" s="63">
        <f t="shared" si="89"/>
        <v>39327</v>
      </c>
      <c r="AF236" s="63">
        <f t="shared" si="90"/>
        <v>2070</v>
      </c>
      <c r="AG236" s="59">
        <v>114915</v>
      </c>
      <c r="AH236" s="59">
        <v>36690</v>
      </c>
      <c r="AI236" s="59">
        <v>26480</v>
      </c>
      <c r="AJ236" s="59">
        <f t="shared" si="105"/>
        <v>12</v>
      </c>
      <c r="AL236" s="64" t="s">
        <v>60</v>
      </c>
      <c r="AM236" s="64" t="s">
        <v>507</v>
      </c>
      <c r="AN236" s="58">
        <f t="shared" si="99"/>
        <v>10</v>
      </c>
      <c r="AO236" s="58">
        <f t="shared" si="100"/>
        <v>0</v>
      </c>
      <c r="AP236" s="58">
        <f t="shared" si="91"/>
        <v>19</v>
      </c>
      <c r="AQ236" s="58">
        <f t="shared" si="92"/>
        <v>6</v>
      </c>
      <c r="AR236" s="58">
        <f t="shared" si="93"/>
        <v>29</v>
      </c>
      <c r="AS236" s="58">
        <f t="shared" si="101"/>
        <v>10</v>
      </c>
      <c r="AT236" s="59">
        <v>51745</v>
      </c>
      <c r="AU236" s="63">
        <f t="shared" si="102"/>
        <v>26803</v>
      </c>
      <c r="AV236" s="63">
        <f t="shared" si="103"/>
        <v>41396</v>
      </c>
      <c r="AW236" s="63">
        <f t="shared" si="94"/>
        <v>2588</v>
      </c>
      <c r="AX236" s="59">
        <v>114915</v>
      </c>
      <c r="AY236" s="59">
        <v>36690</v>
      </c>
      <c r="AZ236" s="59">
        <v>26480</v>
      </c>
      <c r="BA236" s="59">
        <f t="shared" si="106"/>
        <v>12</v>
      </c>
      <c r="BE236" s="84"/>
      <c r="BR236" s="87"/>
    </row>
    <row r="237" spans="12:70">
      <c r="L237" s="54">
        <v>22</v>
      </c>
      <c r="M237" s="54">
        <v>2</v>
      </c>
      <c r="N237" s="54" t="str">
        <f t="shared" si="104"/>
        <v>222</v>
      </c>
      <c r="O237" s="67">
        <v>0.54500000000000004</v>
      </c>
      <c r="P237" s="67"/>
      <c r="Q237" s="67"/>
      <c r="R237" s="67"/>
      <c r="U237" s="64" t="s">
        <v>61</v>
      </c>
      <c r="V237" s="64" t="s">
        <v>508</v>
      </c>
      <c r="W237" s="58">
        <f t="shared" si="95"/>
        <v>10</v>
      </c>
      <c r="X237" s="58">
        <f t="shared" si="96"/>
        <v>6</v>
      </c>
      <c r="Y237" s="58">
        <f t="shared" si="86"/>
        <v>19</v>
      </c>
      <c r="Z237" s="58">
        <f t="shared" si="87"/>
        <v>0</v>
      </c>
      <c r="AA237" s="58">
        <f t="shared" si="88"/>
        <v>29</v>
      </c>
      <c r="AB237" s="58">
        <f t="shared" si="97"/>
        <v>11</v>
      </c>
      <c r="AC237" s="59">
        <v>52410</v>
      </c>
      <c r="AD237" s="63">
        <f t="shared" si="98"/>
        <v>27135</v>
      </c>
      <c r="AE237" s="63">
        <f t="shared" si="89"/>
        <v>39832</v>
      </c>
      <c r="AF237" s="63">
        <f t="shared" si="90"/>
        <v>2097</v>
      </c>
      <c r="AG237" s="59">
        <v>115580</v>
      </c>
      <c r="AH237" s="59">
        <v>36690</v>
      </c>
      <c r="AI237" s="59">
        <v>26480</v>
      </c>
      <c r="AJ237" s="59">
        <f t="shared" si="105"/>
        <v>12</v>
      </c>
      <c r="AL237" s="64" t="s">
        <v>61</v>
      </c>
      <c r="AM237" s="64" t="s">
        <v>508</v>
      </c>
      <c r="AN237" s="58">
        <f t="shared" si="99"/>
        <v>10</v>
      </c>
      <c r="AO237" s="58">
        <f t="shared" si="100"/>
        <v>0</v>
      </c>
      <c r="AP237" s="58">
        <f t="shared" si="91"/>
        <v>19</v>
      </c>
      <c r="AQ237" s="58">
        <f t="shared" si="92"/>
        <v>6</v>
      </c>
      <c r="AR237" s="58">
        <f t="shared" si="93"/>
        <v>29</v>
      </c>
      <c r="AS237" s="58">
        <f t="shared" si="101"/>
        <v>10</v>
      </c>
      <c r="AT237" s="59">
        <v>52410</v>
      </c>
      <c r="AU237" s="63">
        <f t="shared" si="102"/>
        <v>27135</v>
      </c>
      <c r="AV237" s="63">
        <f t="shared" si="103"/>
        <v>41928</v>
      </c>
      <c r="AW237" s="63">
        <f t="shared" si="94"/>
        <v>2621</v>
      </c>
      <c r="AX237" s="59">
        <v>115580</v>
      </c>
      <c r="AY237" s="59">
        <v>36690</v>
      </c>
      <c r="AZ237" s="59">
        <v>26480</v>
      </c>
      <c r="BA237" s="59">
        <f t="shared" si="106"/>
        <v>12</v>
      </c>
      <c r="BE237" s="84"/>
      <c r="BR237" s="87"/>
    </row>
    <row r="238" spans="12:70">
      <c r="L238" s="54">
        <v>22</v>
      </c>
      <c r="M238" s="54">
        <v>3</v>
      </c>
      <c r="N238" s="54" t="str">
        <f t="shared" si="104"/>
        <v>223</v>
      </c>
      <c r="O238" s="67">
        <v>0.53500000000000003</v>
      </c>
      <c r="P238" s="67"/>
      <c r="Q238" s="67"/>
      <c r="R238" s="67"/>
      <c r="U238" s="64" t="s">
        <v>245</v>
      </c>
      <c r="V238" s="64" t="s">
        <v>509</v>
      </c>
      <c r="W238" s="58">
        <f t="shared" si="95"/>
        <v>10</v>
      </c>
      <c r="X238" s="58">
        <f t="shared" si="96"/>
        <v>6</v>
      </c>
      <c r="Y238" s="58">
        <f t="shared" si="86"/>
        <v>19</v>
      </c>
      <c r="Z238" s="58">
        <f t="shared" si="87"/>
        <v>0</v>
      </c>
      <c r="AA238" s="58">
        <f t="shared" si="88"/>
        <v>29</v>
      </c>
      <c r="AB238" s="58">
        <f t="shared" si="97"/>
        <v>11</v>
      </c>
      <c r="AC238" s="59">
        <v>47080</v>
      </c>
      <c r="AD238" s="63">
        <f t="shared" si="98"/>
        <v>24470</v>
      </c>
      <c r="AE238" s="63">
        <f t="shared" si="89"/>
        <v>35781</v>
      </c>
      <c r="AF238" s="63">
        <f t="shared" si="90"/>
        <v>1884</v>
      </c>
      <c r="AG238" s="59">
        <v>114290</v>
      </c>
      <c r="AH238" s="59">
        <v>37840</v>
      </c>
      <c r="AI238" s="59">
        <v>29370</v>
      </c>
      <c r="AJ238" s="59">
        <f t="shared" si="105"/>
        <v>13</v>
      </c>
      <c r="AL238" s="64" t="s">
        <v>245</v>
      </c>
      <c r="AM238" s="64" t="s">
        <v>509</v>
      </c>
      <c r="AN238" s="58">
        <f t="shared" si="99"/>
        <v>10</v>
      </c>
      <c r="AO238" s="58">
        <f t="shared" si="100"/>
        <v>0</v>
      </c>
      <c r="AP238" s="58">
        <f t="shared" si="91"/>
        <v>19</v>
      </c>
      <c r="AQ238" s="58">
        <f t="shared" si="92"/>
        <v>6</v>
      </c>
      <c r="AR238" s="58">
        <f t="shared" si="93"/>
        <v>29</v>
      </c>
      <c r="AS238" s="58">
        <f t="shared" si="101"/>
        <v>10</v>
      </c>
      <c r="AT238" s="59">
        <v>47080</v>
      </c>
      <c r="AU238" s="63">
        <f t="shared" si="102"/>
        <v>24470</v>
      </c>
      <c r="AV238" s="63">
        <f t="shared" si="103"/>
        <v>37664</v>
      </c>
      <c r="AW238" s="63">
        <f t="shared" si="94"/>
        <v>2354</v>
      </c>
      <c r="AX238" s="59">
        <v>114290</v>
      </c>
      <c r="AY238" s="59">
        <v>37840</v>
      </c>
      <c r="AZ238" s="59">
        <v>29370</v>
      </c>
      <c r="BA238" s="59">
        <f t="shared" si="106"/>
        <v>13</v>
      </c>
      <c r="BE238" s="84"/>
      <c r="BR238" s="87"/>
    </row>
    <row r="239" spans="12:70">
      <c r="L239" s="54">
        <v>22</v>
      </c>
      <c r="M239" s="54">
        <v>4</v>
      </c>
      <c r="N239" s="54" t="str">
        <f t="shared" si="104"/>
        <v>224</v>
      </c>
      <c r="O239" s="67">
        <v>0.52500000000000002</v>
      </c>
      <c r="P239" s="67"/>
      <c r="Q239" s="67"/>
      <c r="R239" s="67"/>
      <c r="U239" s="64" t="s">
        <v>246</v>
      </c>
      <c r="V239" s="64" t="s">
        <v>510</v>
      </c>
      <c r="W239" s="58">
        <f t="shared" si="95"/>
        <v>10</v>
      </c>
      <c r="X239" s="58">
        <f t="shared" si="96"/>
        <v>6</v>
      </c>
      <c r="Y239" s="58">
        <f t="shared" si="86"/>
        <v>19</v>
      </c>
      <c r="Z239" s="58">
        <f t="shared" si="87"/>
        <v>0</v>
      </c>
      <c r="AA239" s="58">
        <f t="shared" si="88"/>
        <v>29</v>
      </c>
      <c r="AB239" s="58">
        <f t="shared" si="97"/>
        <v>11</v>
      </c>
      <c r="AC239" s="59">
        <v>48415</v>
      </c>
      <c r="AD239" s="63">
        <f t="shared" si="98"/>
        <v>25138</v>
      </c>
      <c r="AE239" s="63">
        <f t="shared" si="89"/>
        <v>36796</v>
      </c>
      <c r="AF239" s="63">
        <f t="shared" si="90"/>
        <v>1937</v>
      </c>
      <c r="AG239" s="59">
        <v>115625</v>
      </c>
      <c r="AH239" s="59">
        <v>37840</v>
      </c>
      <c r="AI239" s="59">
        <v>29370</v>
      </c>
      <c r="AJ239" s="59">
        <f t="shared" si="105"/>
        <v>13</v>
      </c>
      <c r="AL239" s="64" t="s">
        <v>246</v>
      </c>
      <c r="AM239" s="64" t="s">
        <v>510</v>
      </c>
      <c r="AN239" s="58">
        <f t="shared" si="99"/>
        <v>10</v>
      </c>
      <c r="AO239" s="58">
        <f t="shared" si="100"/>
        <v>0</v>
      </c>
      <c r="AP239" s="58">
        <f t="shared" si="91"/>
        <v>19</v>
      </c>
      <c r="AQ239" s="58">
        <f t="shared" si="92"/>
        <v>6</v>
      </c>
      <c r="AR239" s="58">
        <f t="shared" si="93"/>
        <v>29</v>
      </c>
      <c r="AS239" s="58">
        <f t="shared" si="101"/>
        <v>10</v>
      </c>
      <c r="AT239" s="59">
        <v>48415</v>
      </c>
      <c r="AU239" s="63">
        <f t="shared" si="102"/>
        <v>25138</v>
      </c>
      <c r="AV239" s="63">
        <f t="shared" si="103"/>
        <v>38732</v>
      </c>
      <c r="AW239" s="63">
        <f t="shared" si="94"/>
        <v>2421</v>
      </c>
      <c r="AX239" s="59">
        <v>115625</v>
      </c>
      <c r="AY239" s="59">
        <v>37840</v>
      </c>
      <c r="AZ239" s="59">
        <v>29370</v>
      </c>
      <c r="BA239" s="59">
        <f t="shared" si="106"/>
        <v>13</v>
      </c>
      <c r="BE239" s="84"/>
      <c r="BR239" s="87"/>
    </row>
    <row r="240" spans="12:70">
      <c r="L240" s="54">
        <v>22</v>
      </c>
      <c r="M240" s="54">
        <v>5</v>
      </c>
      <c r="N240" s="54" t="str">
        <f t="shared" si="104"/>
        <v>225</v>
      </c>
      <c r="O240" s="67">
        <v>0.51500000000000001</v>
      </c>
      <c r="P240" s="67"/>
      <c r="Q240" s="67"/>
      <c r="R240" s="67"/>
      <c r="U240" s="64" t="s">
        <v>247</v>
      </c>
      <c r="V240" s="64" t="s">
        <v>511</v>
      </c>
      <c r="W240" s="58">
        <f t="shared" si="95"/>
        <v>10</v>
      </c>
      <c r="X240" s="58">
        <f t="shared" si="96"/>
        <v>6</v>
      </c>
      <c r="Y240" s="58">
        <f t="shared" si="86"/>
        <v>19</v>
      </c>
      <c r="Z240" s="58">
        <f t="shared" si="87"/>
        <v>0</v>
      </c>
      <c r="AA240" s="58">
        <f t="shared" si="88"/>
        <v>29</v>
      </c>
      <c r="AB240" s="58">
        <f t="shared" si="97"/>
        <v>11</v>
      </c>
      <c r="AC240" s="59">
        <v>49745</v>
      </c>
      <c r="AD240" s="63">
        <f t="shared" si="98"/>
        <v>25803</v>
      </c>
      <c r="AE240" s="63">
        <f t="shared" si="89"/>
        <v>37807</v>
      </c>
      <c r="AF240" s="63">
        <f t="shared" si="90"/>
        <v>1990</v>
      </c>
      <c r="AG240" s="59">
        <v>116955</v>
      </c>
      <c r="AH240" s="59">
        <v>37840</v>
      </c>
      <c r="AI240" s="59">
        <v>29370</v>
      </c>
      <c r="AJ240" s="59">
        <f t="shared" si="105"/>
        <v>13</v>
      </c>
      <c r="AL240" s="64" t="s">
        <v>247</v>
      </c>
      <c r="AM240" s="64" t="s">
        <v>511</v>
      </c>
      <c r="AN240" s="58">
        <f t="shared" si="99"/>
        <v>10</v>
      </c>
      <c r="AO240" s="58">
        <f t="shared" si="100"/>
        <v>0</v>
      </c>
      <c r="AP240" s="58">
        <f t="shared" si="91"/>
        <v>19</v>
      </c>
      <c r="AQ240" s="58">
        <f t="shared" si="92"/>
        <v>6</v>
      </c>
      <c r="AR240" s="58">
        <f t="shared" si="93"/>
        <v>29</v>
      </c>
      <c r="AS240" s="58">
        <f t="shared" si="101"/>
        <v>10</v>
      </c>
      <c r="AT240" s="59">
        <v>49745</v>
      </c>
      <c r="AU240" s="63">
        <f t="shared" si="102"/>
        <v>25803</v>
      </c>
      <c r="AV240" s="63">
        <f t="shared" si="103"/>
        <v>39796</v>
      </c>
      <c r="AW240" s="63">
        <f t="shared" si="94"/>
        <v>2488</v>
      </c>
      <c r="AX240" s="59">
        <v>116955</v>
      </c>
      <c r="AY240" s="59">
        <v>37840</v>
      </c>
      <c r="AZ240" s="59">
        <v>29370</v>
      </c>
      <c r="BA240" s="59">
        <f t="shared" si="106"/>
        <v>13</v>
      </c>
      <c r="BE240" s="84"/>
      <c r="BR240" s="87"/>
    </row>
    <row r="241" spans="12:70">
      <c r="L241" s="54">
        <v>22</v>
      </c>
      <c r="M241" s="54">
        <v>6</v>
      </c>
      <c r="N241" s="54" t="str">
        <f t="shared" si="104"/>
        <v>226</v>
      </c>
      <c r="O241" s="67">
        <v>0.505</v>
      </c>
      <c r="P241" s="67"/>
      <c r="Q241" s="67"/>
      <c r="R241" s="67"/>
      <c r="U241" s="64" t="s">
        <v>248</v>
      </c>
      <c r="V241" s="64" t="s">
        <v>512</v>
      </c>
      <c r="W241" s="58">
        <f t="shared" si="95"/>
        <v>10</v>
      </c>
      <c r="X241" s="58">
        <f t="shared" si="96"/>
        <v>6</v>
      </c>
      <c r="Y241" s="58">
        <f t="shared" si="86"/>
        <v>19</v>
      </c>
      <c r="Z241" s="58">
        <f t="shared" si="87"/>
        <v>0</v>
      </c>
      <c r="AA241" s="58">
        <f t="shared" si="88"/>
        <v>29</v>
      </c>
      <c r="AB241" s="58">
        <f t="shared" si="97"/>
        <v>11</v>
      </c>
      <c r="AC241" s="59">
        <v>51745</v>
      </c>
      <c r="AD241" s="63">
        <f t="shared" si="98"/>
        <v>26803</v>
      </c>
      <c r="AE241" s="63">
        <f t="shared" si="89"/>
        <v>39327</v>
      </c>
      <c r="AF241" s="63">
        <f t="shared" si="90"/>
        <v>2070</v>
      </c>
      <c r="AG241" s="59">
        <v>118955</v>
      </c>
      <c r="AH241" s="59">
        <v>37840</v>
      </c>
      <c r="AI241" s="59">
        <v>29370</v>
      </c>
      <c r="AJ241" s="59">
        <f t="shared" si="105"/>
        <v>13</v>
      </c>
      <c r="AL241" s="64" t="s">
        <v>248</v>
      </c>
      <c r="AM241" s="64" t="s">
        <v>512</v>
      </c>
      <c r="AN241" s="58">
        <f t="shared" si="99"/>
        <v>10</v>
      </c>
      <c r="AO241" s="58">
        <f t="shared" si="100"/>
        <v>0</v>
      </c>
      <c r="AP241" s="58">
        <f t="shared" si="91"/>
        <v>19</v>
      </c>
      <c r="AQ241" s="58">
        <f t="shared" si="92"/>
        <v>6</v>
      </c>
      <c r="AR241" s="58">
        <f t="shared" si="93"/>
        <v>29</v>
      </c>
      <c r="AS241" s="58">
        <f t="shared" si="101"/>
        <v>10</v>
      </c>
      <c r="AT241" s="59">
        <v>51745</v>
      </c>
      <c r="AU241" s="63">
        <f t="shared" si="102"/>
        <v>26803</v>
      </c>
      <c r="AV241" s="63">
        <f t="shared" si="103"/>
        <v>41396</v>
      </c>
      <c r="AW241" s="63">
        <f t="shared" si="94"/>
        <v>2588</v>
      </c>
      <c r="AX241" s="59">
        <v>118955</v>
      </c>
      <c r="AY241" s="59">
        <v>37840</v>
      </c>
      <c r="AZ241" s="59">
        <v>29370</v>
      </c>
      <c r="BA241" s="59">
        <f t="shared" si="106"/>
        <v>13</v>
      </c>
      <c r="BE241" s="84"/>
      <c r="BR241" s="87"/>
    </row>
    <row r="242" spans="12:70">
      <c r="L242" s="54">
        <v>22</v>
      </c>
      <c r="M242" s="54">
        <v>7</v>
      </c>
      <c r="N242" s="54" t="str">
        <f t="shared" si="104"/>
        <v>227</v>
      </c>
      <c r="O242" s="67">
        <v>0.495</v>
      </c>
      <c r="P242" s="67"/>
      <c r="Q242" s="67"/>
      <c r="R242" s="67"/>
      <c r="U242" s="64" t="s">
        <v>249</v>
      </c>
      <c r="V242" s="64" t="s">
        <v>513</v>
      </c>
      <c r="W242" s="58">
        <f t="shared" si="95"/>
        <v>10</v>
      </c>
      <c r="X242" s="58">
        <f t="shared" si="96"/>
        <v>6</v>
      </c>
      <c r="Y242" s="58">
        <f t="shared" si="86"/>
        <v>19</v>
      </c>
      <c r="Z242" s="58">
        <f t="shared" si="87"/>
        <v>0</v>
      </c>
      <c r="AA242" s="58">
        <f t="shared" si="88"/>
        <v>29</v>
      </c>
      <c r="AB242" s="58">
        <f t="shared" si="97"/>
        <v>11</v>
      </c>
      <c r="AC242" s="59">
        <v>52410</v>
      </c>
      <c r="AD242" s="63">
        <f t="shared" si="98"/>
        <v>27135</v>
      </c>
      <c r="AE242" s="63">
        <f t="shared" si="89"/>
        <v>39832</v>
      </c>
      <c r="AF242" s="63">
        <f t="shared" si="90"/>
        <v>2097</v>
      </c>
      <c r="AG242" s="59">
        <v>119620</v>
      </c>
      <c r="AH242" s="59">
        <v>37840</v>
      </c>
      <c r="AI242" s="59">
        <v>29370</v>
      </c>
      <c r="AJ242" s="59">
        <f t="shared" si="105"/>
        <v>13</v>
      </c>
      <c r="AL242" s="64" t="s">
        <v>249</v>
      </c>
      <c r="AM242" s="64" t="s">
        <v>513</v>
      </c>
      <c r="AN242" s="58">
        <f t="shared" si="99"/>
        <v>10</v>
      </c>
      <c r="AO242" s="58">
        <f t="shared" si="100"/>
        <v>0</v>
      </c>
      <c r="AP242" s="58">
        <f t="shared" si="91"/>
        <v>19</v>
      </c>
      <c r="AQ242" s="58">
        <f t="shared" si="92"/>
        <v>6</v>
      </c>
      <c r="AR242" s="58">
        <f t="shared" si="93"/>
        <v>29</v>
      </c>
      <c r="AS242" s="58">
        <f t="shared" si="101"/>
        <v>10</v>
      </c>
      <c r="AT242" s="59">
        <v>52410</v>
      </c>
      <c r="AU242" s="63">
        <f t="shared" si="102"/>
        <v>27135</v>
      </c>
      <c r="AV242" s="63">
        <f t="shared" si="103"/>
        <v>41928</v>
      </c>
      <c r="AW242" s="63">
        <f t="shared" si="94"/>
        <v>2621</v>
      </c>
      <c r="AX242" s="59">
        <v>119620</v>
      </c>
      <c r="AY242" s="59">
        <v>37840</v>
      </c>
      <c r="AZ242" s="59">
        <v>29370</v>
      </c>
      <c r="BA242" s="59">
        <f t="shared" si="106"/>
        <v>13</v>
      </c>
      <c r="BE242" s="84"/>
      <c r="BR242" s="87"/>
    </row>
    <row r="243" spans="12:70">
      <c r="L243" s="54">
        <v>22</v>
      </c>
      <c r="M243" s="54">
        <v>8</v>
      </c>
      <c r="N243" s="54" t="str">
        <f t="shared" si="104"/>
        <v>228</v>
      </c>
      <c r="O243" s="67">
        <v>0.48499999999999999</v>
      </c>
      <c r="P243" s="67"/>
      <c r="Q243" s="67"/>
      <c r="R243" s="67"/>
      <c r="U243" s="64" t="s">
        <v>250</v>
      </c>
      <c r="V243" s="64" t="s">
        <v>514</v>
      </c>
      <c r="W243" s="58">
        <f t="shared" si="95"/>
        <v>10</v>
      </c>
      <c r="X243" s="58">
        <f t="shared" si="96"/>
        <v>6</v>
      </c>
      <c r="Y243" s="58">
        <f t="shared" si="86"/>
        <v>19</v>
      </c>
      <c r="Z243" s="58">
        <f t="shared" si="87"/>
        <v>0</v>
      </c>
      <c r="AA243" s="58">
        <f t="shared" si="88"/>
        <v>29</v>
      </c>
      <c r="AB243" s="58">
        <f t="shared" si="97"/>
        <v>11</v>
      </c>
      <c r="AC243" s="59">
        <v>53075</v>
      </c>
      <c r="AD243" s="63">
        <f t="shared" si="98"/>
        <v>27468</v>
      </c>
      <c r="AE243" s="63">
        <f t="shared" si="89"/>
        <v>40337</v>
      </c>
      <c r="AF243" s="63">
        <f t="shared" si="90"/>
        <v>2123</v>
      </c>
      <c r="AG243" s="59">
        <v>120285</v>
      </c>
      <c r="AH243" s="59">
        <v>37840</v>
      </c>
      <c r="AI243" s="59">
        <v>29370</v>
      </c>
      <c r="AJ243" s="59">
        <f t="shared" si="105"/>
        <v>13</v>
      </c>
      <c r="AL243" s="64" t="s">
        <v>250</v>
      </c>
      <c r="AM243" s="64" t="s">
        <v>514</v>
      </c>
      <c r="AN243" s="58">
        <f t="shared" si="99"/>
        <v>10</v>
      </c>
      <c r="AO243" s="58">
        <f t="shared" si="100"/>
        <v>0</v>
      </c>
      <c r="AP243" s="58">
        <f t="shared" si="91"/>
        <v>19</v>
      </c>
      <c r="AQ243" s="58">
        <f t="shared" si="92"/>
        <v>6</v>
      </c>
      <c r="AR243" s="58">
        <f t="shared" si="93"/>
        <v>29</v>
      </c>
      <c r="AS243" s="58">
        <f t="shared" si="101"/>
        <v>10</v>
      </c>
      <c r="AT243" s="59">
        <v>53075</v>
      </c>
      <c r="AU243" s="63">
        <f t="shared" si="102"/>
        <v>27468</v>
      </c>
      <c r="AV243" s="63">
        <f t="shared" si="103"/>
        <v>42460</v>
      </c>
      <c r="AW243" s="63">
        <f t="shared" si="94"/>
        <v>2654</v>
      </c>
      <c r="AX243" s="59">
        <v>120285</v>
      </c>
      <c r="AY243" s="59">
        <v>37840</v>
      </c>
      <c r="AZ243" s="59">
        <v>29370</v>
      </c>
      <c r="BA243" s="59">
        <f t="shared" si="106"/>
        <v>13</v>
      </c>
      <c r="BE243" s="84"/>
      <c r="BR243" s="87"/>
    </row>
    <row r="244" spans="12:70">
      <c r="L244" s="54">
        <v>22</v>
      </c>
      <c r="M244" s="54">
        <v>9</v>
      </c>
      <c r="N244" s="54" t="str">
        <f t="shared" si="104"/>
        <v>229</v>
      </c>
      <c r="O244" s="67">
        <v>0.47499999999999998</v>
      </c>
      <c r="P244" s="67"/>
      <c r="Q244" s="67"/>
      <c r="R244" s="67"/>
      <c r="U244" s="64" t="s">
        <v>251</v>
      </c>
      <c r="V244" s="64" t="s">
        <v>515</v>
      </c>
      <c r="W244" s="58">
        <f t="shared" si="95"/>
        <v>10</v>
      </c>
      <c r="X244" s="58">
        <f t="shared" si="96"/>
        <v>6</v>
      </c>
      <c r="Y244" s="58">
        <f t="shared" si="86"/>
        <v>19</v>
      </c>
      <c r="Z244" s="58">
        <f t="shared" si="87"/>
        <v>0</v>
      </c>
      <c r="AA244" s="58">
        <f t="shared" si="88"/>
        <v>29</v>
      </c>
      <c r="AB244" s="58">
        <f t="shared" si="97"/>
        <v>11</v>
      </c>
      <c r="AC244" s="59">
        <v>53075</v>
      </c>
      <c r="AD244" s="63">
        <f t="shared" si="98"/>
        <v>27468</v>
      </c>
      <c r="AE244" s="63">
        <f t="shared" si="89"/>
        <v>40337</v>
      </c>
      <c r="AF244" s="63">
        <f t="shared" si="90"/>
        <v>2123</v>
      </c>
      <c r="AG244" s="59">
        <v>129965</v>
      </c>
      <c r="AH244" s="59">
        <v>40630</v>
      </c>
      <c r="AI244" s="59">
        <v>36260</v>
      </c>
      <c r="AJ244" s="59">
        <f t="shared" si="105"/>
        <v>14</v>
      </c>
      <c r="AL244" s="64" t="s">
        <v>251</v>
      </c>
      <c r="AM244" s="64" t="s">
        <v>515</v>
      </c>
      <c r="AN244" s="58">
        <f t="shared" si="99"/>
        <v>10</v>
      </c>
      <c r="AO244" s="58">
        <f t="shared" si="100"/>
        <v>0</v>
      </c>
      <c r="AP244" s="58">
        <f t="shared" si="91"/>
        <v>19</v>
      </c>
      <c r="AQ244" s="58">
        <f t="shared" si="92"/>
        <v>6</v>
      </c>
      <c r="AR244" s="58">
        <f t="shared" si="93"/>
        <v>29</v>
      </c>
      <c r="AS244" s="58">
        <f t="shared" si="101"/>
        <v>10</v>
      </c>
      <c r="AT244" s="59">
        <v>53075</v>
      </c>
      <c r="AU244" s="63">
        <f t="shared" si="102"/>
        <v>27468</v>
      </c>
      <c r="AV244" s="63">
        <f t="shared" si="103"/>
        <v>42460</v>
      </c>
      <c r="AW244" s="63">
        <f t="shared" si="94"/>
        <v>2654</v>
      </c>
      <c r="AX244" s="59">
        <v>129965</v>
      </c>
      <c r="AY244" s="59">
        <v>40630</v>
      </c>
      <c r="AZ244" s="59">
        <v>36260</v>
      </c>
      <c r="BA244" s="59">
        <f t="shared" si="106"/>
        <v>14</v>
      </c>
      <c r="BE244" s="84"/>
      <c r="BR244" s="87"/>
    </row>
    <row r="245" spans="12:70">
      <c r="L245" s="54">
        <v>22</v>
      </c>
      <c r="M245" s="54">
        <v>10</v>
      </c>
      <c r="N245" s="54" t="str">
        <f t="shared" si="104"/>
        <v>2210</v>
      </c>
      <c r="O245" s="67">
        <v>0.46500000000000002</v>
      </c>
      <c r="P245" s="67"/>
      <c r="Q245" s="67"/>
      <c r="R245" s="67"/>
    </row>
    <row r="246" spans="12:70">
      <c r="L246" s="54">
        <v>22</v>
      </c>
      <c r="M246" s="54">
        <v>11</v>
      </c>
      <c r="N246" s="54" t="str">
        <f t="shared" si="104"/>
        <v>2211</v>
      </c>
      <c r="O246" s="67">
        <v>0.45500000000000002</v>
      </c>
      <c r="P246" s="67"/>
      <c r="Q246" s="67"/>
      <c r="R246" s="67"/>
    </row>
    <row r="247" spans="12:70">
      <c r="L247" s="54">
        <v>22</v>
      </c>
      <c r="M247" s="54">
        <v>12</v>
      </c>
      <c r="N247" s="54" t="str">
        <f t="shared" si="104"/>
        <v>2212</v>
      </c>
      <c r="O247" s="67">
        <v>0.44500000000000001</v>
      </c>
      <c r="P247" s="67"/>
      <c r="Q247" s="67"/>
      <c r="R247" s="67"/>
    </row>
    <row r="248" spans="12:70">
      <c r="L248" s="54">
        <v>22</v>
      </c>
      <c r="M248" s="54">
        <v>13</v>
      </c>
      <c r="N248" s="54" t="str">
        <f t="shared" si="104"/>
        <v>2213</v>
      </c>
      <c r="O248" s="67">
        <v>0.435</v>
      </c>
      <c r="P248" s="67"/>
      <c r="Q248" s="67"/>
      <c r="R248" s="67"/>
    </row>
    <row r="249" spans="12:70">
      <c r="L249" s="54">
        <v>22</v>
      </c>
      <c r="M249" s="54">
        <v>14</v>
      </c>
      <c r="N249" s="54" t="str">
        <f t="shared" si="104"/>
        <v>2214</v>
      </c>
      <c r="O249" s="67">
        <v>0.42499999999999999</v>
      </c>
      <c r="P249" s="67"/>
      <c r="Q249" s="67"/>
      <c r="R249" s="67"/>
    </row>
    <row r="250" spans="12:70">
      <c r="L250" s="54">
        <v>22</v>
      </c>
      <c r="M250" s="54">
        <v>15</v>
      </c>
      <c r="N250" s="54" t="str">
        <f t="shared" si="104"/>
        <v>2215</v>
      </c>
      <c r="O250" s="67">
        <v>0.41499999999999998</v>
      </c>
      <c r="P250" s="67"/>
      <c r="Q250" s="67"/>
      <c r="R250" s="67"/>
    </row>
    <row r="251" spans="12:70">
      <c r="L251" s="54">
        <v>22</v>
      </c>
      <c r="M251" s="54">
        <v>16</v>
      </c>
      <c r="N251" s="54" t="str">
        <f t="shared" si="104"/>
        <v>2216</v>
      </c>
      <c r="O251" s="67">
        <v>0.40500000000000003</v>
      </c>
      <c r="P251" s="67"/>
      <c r="Q251" s="67"/>
      <c r="R251" s="67"/>
    </row>
    <row r="252" spans="12:70">
      <c r="L252" s="54">
        <v>21</v>
      </c>
      <c r="M252" s="54">
        <v>1</v>
      </c>
      <c r="N252" s="54" t="str">
        <f t="shared" si="104"/>
        <v>211</v>
      </c>
      <c r="O252" s="67">
        <v>0.54</v>
      </c>
      <c r="P252" s="67"/>
      <c r="Q252" s="67"/>
      <c r="R252" s="67"/>
    </row>
    <row r="253" spans="12:70">
      <c r="L253" s="54">
        <v>21</v>
      </c>
      <c r="M253" s="54">
        <v>2</v>
      </c>
      <c r="N253" s="54" t="str">
        <f t="shared" si="104"/>
        <v>212</v>
      </c>
      <c r="O253" s="67">
        <v>0.53</v>
      </c>
      <c r="P253" s="67"/>
      <c r="Q253" s="67"/>
      <c r="R253" s="67"/>
    </row>
    <row r="254" spans="12:70">
      <c r="L254" s="54">
        <v>21</v>
      </c>
      <c r="M254" s="54">
        <v>3</v>
      </c>
      <c r="N254" s="54" t="str">
        <f t="shared" si="104"/>
        <v>213</v>
      </c>
      <c r="O254" s="67">
        <v>0.52</v>
      </c>
      <c r="P254" s="67"/>
      <c r="Q254" s="67"/>
      <c r="R254" s="67"/>
    </row>
    <row r="255" spans="12:70">
      <c r="L255" s="54">
        <v>21</v>
      </c>
      <c r="M255" s="54">
        <v>4</v>
      </c>
      <c r="N255" s="54" t="str">
        <f t="shared" si="104"/>
        <v>214</v>
      </c>
      <c r="O255" s="67">
        <v>0.51</v>
      </c>
      <c r="P255" s="67"/>
      <c r="Q255" s="67"/>
      <c r="R255" s="67"/>
    </row>
    <row r="256" spans="12:70">
      <c r="L256" s="54">
        <v>21</v>
      </c>
      <c r="M256" s="54">
        <v>5</v>
      </c>
      <c r="N256" s="54" t="str">
        <f t="shared" si="104"/>
        <v>215</v>
      </c>
      <c r="O256" s="67">
        <v>0.5</v>
      </c>
      <c r="P256" s="67"/>
      <c r="Q256" s="67"/>
      <c r="R256" s="67"/>
    </row>
    <row r="257" spans="12:18">
      <c r="L257" s="54">
        <v>21</v>
      </c>
      <c r="M257" s="54">
        <v>6</v>
      </c>
      <c r="N257" s="54" t="str">
        <f t="shared" si="104"/>
        <v>216</v>
      </c>
      <c r="O257" s="67">
        <v>0.49</v>
      </c>
      <c r="P257" s="67"/>
      <c r="Q257" s="67"/>
      <c r="R257" s="67"/>
    </row>
    <row r="258" spans="12:18">
      <c r="L258" s="54">
        <v>21</v>
      </c>
      <c r="M258" s="54">
        <v>7</v>
      </c>
      <c r="N258" s="54" t="str">
        <f t="shared" si="104"/>
        <v>217</v>
      </c>
      <c r="O258" s="67">
        <v>0.48</v>
      </c>
      <c r="P258" s="67"/>
      <c r="Q258" s="67"/>
      <c r="R258" s="67"/>
    </row>
    <row r="259" spans="12:18">
      <c r="L259" s="54">
        <v>21</v>
      </c>
      <c r="M259" s="54">
        <v>8</v>
      </c>
      <c r="N259" s="54" t="str">
        <f t="shared" si="104"/>
        <v>218</v>
      </c>
      <c r="O259" s="67">
        <v>0.47</v>
      </c>
      <c r="P259" s="67"/>
      <c r="Q259" s="67"/>
      <c r="R259" s="67"/>
    </row>
    <row r="260" spans="12:18">
      <c r="L260" s="54">
        <v>21</v>
      </c>
      <c r="M260" s="54">
        <v>9</v>
      </c>
      <c r="N260" s="54" t="str">
        <f t="shared" si="104"/>
        <v>219</v>
      </c>
      <c r="O260" s="67">
        <v>0.46</v>
      </c>
      <c r="P260" s="67"/>
      <c r="Q260" s="67"/>
      <c r="R260" s="67"/>
    </row>
    <row r="261" spans="12:18">
      <c r="L261" s="54">
        <v>21</v>
      </c>
      <c r="M261" s="54">
        <v>10</v>
      </c>
      <c r="N261" s="54" t="str">
        <f t="shared" si="104"/>
        <v>2110</v>
      </c>
      <c r="O261" s="67">
        <v>0.45</v>
      </c>
      <c r="P261" s="67"/>
      <c r="Q261" s="67"/>
      <c r="R261" s="67"/>
    </row>
    <row r="262" spans="12:18">
      <c r="L262" s="54">
        <v>21</v>
      </c>
      <c r="M262" s="54">
        <v>11</v>
      </c>
      <c r="N262" s="54" t="str">
        <f t="shared" si="104"/>
        <v>2111</v>
      </c>
      <c r="O262" s="67">
        <v>0.44</v>
      </c>
      <c r="P262" s="67"/>
      <c r="Q262" s="67"/>
      <c r="R262" s="67"/>
    </row>
    <row r="263" spans="12:18">
      <c r="L263" s="54">
        <v>21</v>
      </c>
      <c r="M263" s="54">
        <v>12</v>
      </c>
      <c r="N263" s="54" t="str">
        <f t="shared" si="104"/>
        <v>2112</v>
      </c>
      <c r="O263" s="67">
        <v>0.43</v>
      </c>
      <c r="P263" s="67"/>
      <c r="Q263" s="67"/>
      <c r="R263" s="67"/>
    </row>
    <row r="264" spans="12:18">
      <c r="L264" s="54">
        <v>21</v>
      </c>
      <c r="M264" s="54">
        <v>13</v>
      </c>
      <c r="N264" s="54" t="str">
        <f t="shared" si="104"/>
        <v>2113</v>
      </c>
      <c r="O264" s="67">
        <v>0.42</v>
      </c>
      <c r="P264" s="67"/>
      <c r="Q264" s="67"/>
      <c r="R264" s="67"/>
    </row>
    <row r="265" spans="12:18">
      <c r="L265" s="54">
        <v>21</v>
      </c>
      <c r="M265" s="54">
        <v>14</v>
      </c>
      <c r="N265" s="54" t="str">
        <f t="shared" si="104"/>
        <v>2114</v>
      </c>
      <c r="O265" s="67">
        <v>0.41</v>
      </c>
      <c r="P265" s="67"/>
      <c r="Q265" s="67"/>
      <c r="R265" s="67"/>
    </row>
    <row r="266" spans="12:18">
      <c r="L266" s="54">
        <v>21</v>
      </c>
      <c r="M266" s="54">
        <v>15</v>
      </c>
      <c r="N266" s="54" t="str">
        <f t="shared" si="104"/>
        <v>2115</v>
      </c>
      <c r="O266" s="67">
        <v>0.4</v>
      </c>
      <c r="P266" s="67"/>
      <c r="Q266" s="67"/>
      <c r="R266" s="67"/>
    </row>
    <row r="267" spans="12:18">
      <c r="L267" s="54">
        <v>21</v>
      </c>
      <c r="M267" s="54">
        <v>16</v>
      </c>
      <c r="N267" s="54" t="str">
        <f t="shared" si="104"/>
        <v>2116</v>
      </c>
      <c r="O267" s="67">
        <v>0.39</v>
      </c>
      <c r="P267" s="67"/>
      <c r="Q267" s="67"/>
      <c r="R267" s="67"/>
    </row>
    <row r="268" spans="12:18">
      <c r="L268" s="54">
        <v>20</v>
      </c>
      <c r="M268" s="54">
        <v>1</v>
      </c>
      <c r="N268" s="54" t="str">
        <f t="shared" si="104"/>
        <v>201</v>
      </c>
      <c r="O268" s="67">
        <v>0.52500000000000002</v>
      </c>
      <c r="P268" s="67"/>
      <c r="Q268" s="67"/>
      <c r="R268" s="67"/>
    </row>
    <row r="269" spans="12:18">
      <c r="L269" s="54">
        <v>20</v>
      </c>
      <c r="M269" s="54">
        <v>2</v>
      </c>
      <c r="N269" s="54" t="str">
        <f t="shared" si="104"/>
        <v>202</v>
      </c>
      <c r="O269" s="67">
        <v>0.51500000000000001</v>
      </c>
      <c r="P269" s="67"/>
      <c r="Q269" s="67"/>
      <c r="R269" s="67"/>
    </row>
    <row r="270" spans="12:18">
      <c r="L270" s="54">
        <v>20</v>
      </c>
      <c r="M270" s="54">
        <v>3</v>
      </c>
      <c r="N270" s="54" t="str">
        <f t="shared" si="104"/>
        <v>203</v>
      </c>
      <c r="O270" s="67">
        <v>0.505</v>
      </c>
      <c r="P270" s="67"/>
      <c r="Q270" s="67"/>
      <c r="R270" s="67"/>
    </row>
    <row r="271" spans="12:18">
      <c r="L271" s="54">
        <v>20</v>
      </c>
      <c r="M271" s="54">
        <v>4</v>
      </c>
      <c r="N271" s="54" t="str">
        <f t="shared" si="104"/>
        <v>204</v>
      </c>
      <c r="O271" s="67">
        <v>0.495</v>
      </c>
      <c r="P271" s="67"/>
      <c r="Q271" s="67"/>
      <c r="R271" s="67"/>
    </row>
    <row r="272" spans="12:18">
      <c r="L272" s="54">
        <v>20</v>
      </c>
      <c r="M272" s="54">
        <v>5</v>
      </c>
      <c r="N272" s="54" t="str">
        <f t="shared" si="104"/>
        <v>205</v>
      </c>
      <c r="O272" s="67">
        <v>0.48499999999999999</v>
      </c>
      <c r="P272" s="67"/>
      <c r="Q272" s="67"/>
      <c r="R272" s="67"/>
    </row>
    <row r="273" spans="12:18">
      <c r="L273" s="54">
        <v>20</v>
      </c>
      <c r="M273" s="54">
        <v>6</v>
      </c>
      <c r="N273" s="54" t="str">
        <f t="shared" si="104"/>
        <v>206</v>
      </c>
      <c r="O273" s="67">
        <v>0.47499999999999998</v>
      </c>
      <c r="P273" s="67"/>
      <c r="Q273" s="67"/>
      <c r="R273" s="67"/>
    </row>
    <row r="274" spans="12:18">
      <c r="L274" s="54">
        <v>20</v>
      </c>
      <c r="M274" s="54">
        <v>7</v>
      </c>
      <c r="N274" s="54" t="str">
        <f t="shared" si="104"/>
        <v>207</v>
      </c>
      <c r="O274" s="67">
        <v>0.46500000000000002</v>
      </c>
      <c r="P274" s="67"/>
      <c r="Q274" s="67"/>
      <c r="R274" s="67"/>
    </row>
    <row r="275" spans="12:18">
      <c r="L275" s="54">
        <v>20</v>
      </c>
      <c r="M275" s="54">
        <v>8</v>
      </c>
      <c r="N275" s="54" t="str">
        <f t="shared" si="104"/>
        <v>208</v>
      </c>
      <c r="O275" s="67">
        <v>0.45500000000000002</v>
      </c>
      <c r="P275" s="67"/>
      <c r="Q275" s="67"/>
      <c r="R275" s="67"/>
    </row>
    <row r="276" spans="12:18">
      <c r="L276" s="54">
        <v>20</v>
      </c>
      <c r="M276" s="54">
        <v>9</v>
      </c>
      <c r="N276" s="54" t="str">
        <f t="shared" si="104"/>
        <v>209</v>
      </c>
      <c r="O276" s="67">
        <v>0.44500000000000001</v>
      </c>
      <c r="P276" s="67"/>
      <c r="Q276" s="67"/>
      <c r="R276" s="67"/>
    </row>
    <row r="277" spans="12:18">
      <c r="L277" s="54">
        <v>20</v>
      </c>
      <c r="M277" s="54">
        <v>10</v>
      </c>
      <c r="N277" s="54" t="str">
        <f t="shared" si="104"/>
        <v>2010</v>
      </c>
      <c r="O277" s="67">
        <v>0.435</v>
      </c>
      <c r="P277" s="67"/>
      <c r="Q277" s="67"/>
      <c r="R277" s="67"/>
    </row>
    <row r="278" spans="12:18">
      <c r="L278" s="54">
        <v>20</v>
      </c>
      <c r="M278" s="54">
        <v>11</v>
      </c>
      <c r="N278" s="54" t="str">
        <f t="shared" si="104"/>
        <v>2011</v>
      </c>
      <c r="O278" s="67">
        <v>0.42499999999999999</v>
      </c>
      <c r="P278" s="67"/>
      <c r="Q278" s="67"/>
      <c r="R278" s="67"/>
    </row>
    <row r="279" spans="12:18">
      <c r="L279" s="54">
        <v>20</v>
      </c>
      <c r="M279" s="54">
        <v>12</v>
      </c>
      <c r="N279" s="54" t="str">
        <f t="shared" si="104"/>
        <v>2012</v>
      </c>
      <c r="O279" s="67">
        <v>0.41499999999999998</v>
      </c>
      <c r="P279" s="67"/>
      <c r="Q279" s="67"/>
      <c r="R279" s="67"/>
    </row>
    <row r="280" spans="12:18">
      <c r="L280" s="54">
        <v>20</v>
      </c>
      <c r="M280" s="54">
        <v>13</v>
      </c>
      <c r="N280" s="54" t="str">
        <f t="shared" si="104"/>
        <v>2013</v>
      </c>
      <c r="O280" s="67">
        <v>0.40500000000000003</v>
      </c>
      <c r="P280" s="67"/>
      <c r="Q280" s="67"/>
      <c r="R280" s="67"/>
    </row>
    <row r="281" spans="12:18">
      <c r="L281" s="54">
        <v>20</v>
      </c>
      <c r="M281" s="54">
        <v>14</v>
      </c>
      <c r="N281" s="54" t="str">
        <f t="shared" si="104"/>
        <v>2014</v>
      </c>
      <c r="O281" s="67">
        <v>0.39500000000000002</v>
      </c>
      <c r="P281" s="67"/>
      <c r="Q281" s="67"/>
      <c r="R281" s="67"/>
    </row>
    <row r="282" spans="12:18">
      <c r="L282" s="54">
        <v>20</v>
      </c>
      <c r="M282" s="54">
        <v>15</v>
      </c>
      <c r="N282" s="54" t="str">
        <f t="shared" si="104"/>
        <v>2015</v>
      </c>
      <c r="O282" s="67">
        <v>0.38500000000000001</v>
      </c>
      <c r="P282" s="67"/>
      <c r="Q282" s="67"/>
      <c r="R282" s="67"/>
    </row>
    <row r="283" spans="12:18">
      <c r="L283" s="54">
        <v>20</v>
      </c>
      <c r="M283" s="54">
        <v>16</v>
      </c>
      <c r="N283" s="54" t="str">
        <f t="shared" si="104"/>
        <v>2016</v>
      </c>
      <c r="O283" s="67">
        <v>0.375</v>
      </c>
      <c r="P283" s="67"/>
      <c r="Q283" s="67"/>
      <c r="R283" s="67"/>
    </row>
    <row r="284" spans="12:18">
      <c r="L284" s="54">
        <v>19</v>
      </c>
      <c r="M284" s="54">
        <v>1</v>
      </c>
      <c r="N284" s="54" t="str">
        <f t="shared" si="104"/>
        <v>191</v>
      </c>
      <c r="O284" s="67">
        <v>0.51</v>
      </c>
      <c r="P284" s="67"/>
      <c r="Q284" s="67"/>
      <c r="R284" s="67"/>
    </row>
    <row r="285" spans="12:18">
      <c r="L285" s="54">
        <v>19</v>
      </c>
      <c r="M285" s="54">
        <v>2</v>
      </c>
      <c r="N285" s="54" t="str">
        <f t="shared" ref="N285:N348" si="107">L285&amp;M285</f>
        <v>192</v>
      </c>
      <c r="O285" s="67">
        <v>0.5</v>
      </c>
      <c r="P285" s="67"/>
      <c r="Q285" s="67"/>
      <c r="R285" s="67"/>
    </row>
    <row r="286" spans="12:18">
      <c r="L286" s="54">
        <v>19</v>
      </c>
      <c r="M286" s="54">
        <v>3</v>
      </c>
      <c r="N286" s="54" t="str">
        <f t="shared" si="107"/>
        <v>193</v>
      </c>
      <c r="O286" s="67">
        <v>0.49</v>
      </c>
      <c r="P286" s="67"/>
      <c r="Q286" s="67"/>
      <c r="R286" s="67"/>
    </row>
    <row r="287" spans="12:18">
      <c r="L287" s="54">
        <v>19</v>
      </c>
      <c r="M287" s="54">
        <v>4</v>
      </c>
      <c r="N287" s="54" t="str">
        <f t="shared" si="107"/>
        <v>194</v>
      </c>
      <c r="O287" s="67">
        <v>0.48</v>
      </c>
      <c r="P287" s="67"/>
      <c r="Q287" s="67"/>
      <c r="R287" s="67"/>
    </row>
    <row r="288" spans="12:18">
      <c r="L288" s="54">
        <v>19</v>
      </c>
      <c r="M288" s="54">
        <v>5</v>
      </c>
      <c r="N288" s="54" t="str">
        <f t="shared" si="107"/>
        <v>195</v>
      </c>
      <c r="O288" s="67">
        <v>0.47</v>
      </c>
      <c r="P288" s="67"/>
      <c r="Q288" s="67"/>
      <c r="R288" s="67"/>
    </row>
    <row r="289" spans="12:18">
      <c r="L289" s="54">
        <v>19</v>
      </c>
      <c r="M289" s="54">
        <v>6</v>
      </c>
      <c r="N289" s="54" t="str">
        <f t="shared" si="107"/>
        <v>196</v>
      </c>
      <c r="O289" s="67">
        <v>0.46</v>
      </c>
      <c r="P289" s="67"/>
      <c r="Q289" s="67"/>
      <c r="R289" s="67"/>
    </row>
    <row r="290" spans="12:18">
      <c r="L290" s="54">
        <v>19</v>
      </c>
      <c r="M290" s="54">
        <v>7</v>
      </c>
      <c r="N290" s="54" t="str">
        <f t="shared" si="107"/>
        <v>197</v>
      </c>
      <c r="O290" s="67">
        <v>0.45</v>
      </c>
      <c r="P290" s="67"/>
      <c r="Q290" s="67"/>
      <c r="R290" s="67"/>
    </row>
    <row r="291" spans="12:18">
      <c r="L291" s="54">
        <v>19</v>
      </c>
      <c r="M291" s="54">
        <v>8</v>
      </c>
      <c r="N291" s="54" t="str">
        <f t="shared" si="107"/>
        <v>198</v>
      </c>
      <c r="O291" s="67">
        <v>0.44</v>
      </c>
      <c r="P291" s="67"/>
      <c r="Q291" s="67"/>
      <c r="R291" s="67"/>
    </row>
    <row r="292" spans="12:18">
      <c r="L292" s="54">
        <v>19</v>
      </c>
      <c r="M292" s="54">
        <v>9</v>
      </c>
      <c r="N292" s="54" t="str">
        <f t="shared" si="107"/>
        <v>199</v>
      </c>
      <c r="O292" s="67">
        <v>0.43</v>
      </c>
      <c r="P292" s="67"/>
      <c r="Q292" s="67"/>
      <c r="R292" s="67"/>
    </row>
    <row r="293" spans="12:18">
      <c r="L293" s="54">
        <v>19</v>
      </c>
      <c r="M293" s="54">
        <v>10</v>
      </c>
      <c r="N293" s="54" t="str">
        <f t="shared" si="107"/>
        <v>1910</v>
      </c>
      <c r="O293" s="67">
        <v>0.42</v>
      </c>
      <c r="P293" s="67"/>
      <c r="Q293" s="67"/>
      <c r="R293" s="67"/>
    </row>
    <row r="294" spans="12:18">
      <c r="L294" s="54">
        <v>19</v>
      </c>
      <c r="M294" s="54">
        <v>11</v>
      </c>
      <c r="N294" s="54" t="str">
        <f t="shared" si="107"/>
        <v>1911</v>
      </c>
      <c r="O294" s="67">
        <v>0.41</v>
      </c>
      <c r="P294" s="67"/>
      <c r="Q294" s="67"/>
      <c r="R294" s="67"/>
    </row>
    <row r="295" spans="12:18">
      <c r="L295" s="54">
        <v>19</v>
      </c>
      <c r="M295" s="54">
        <v>12</v>
      </c>
      <c r="N295" s="54" t="str">
        <f t="shared" si="107"/>
        <v>1912</v>
      </c>
      <c r="O295" s="67">
        <v>0.4</v>
      </c>
      <c r="P295" s="67"/>
      <c r="Q295" s="67"/>
      <c r="R295" s="67"/>
    </row>
    <row r="296" spans="12:18">
      <c r="L296" s="54">
        <v>19</v>
      </c>
      <c r="M296" s="54">
        <v>13</v>
      </c>
      <c r="N296" s="54" t="str">
        <f t="shared" si="107"/>
        <v>1913</v>
      </c>
      <c r="O296" s="67">
        <v>0.39</v>
      </c>
      <c r="P296" s="67"/>
      <c r="Q296" s="67"/>
      <c r="R296" s="67"/>
    </row>
    <row r="297" spans="12:18">
      <c r="L297" s="54">
        <v>19</v>
      </c>
      <c r="M297" s="54">
        <v>14</v>
      </c>
      <c r="N297" s="54" t="str">
        <f t="shared" si="107"/>
        <v>1914</v>
      </c>
      <c r="O297" s="67">
        <v>0.38</v>
      </c>
      <c r="P297" s="67"/>
      <c r="Q297" s="67"/>
      <c r="R297" s="67"/>
    </row>
    <row r="298" spans="12:18">
      <c r="L298" s="54">
        <v>19</v>
      </c>
      <c r="M298" s="54">
        <v>15</v>
      </c>
      <c r="N298" s="54" t="str">
        <f t="shared" si="107"/>
        <v>1915</v>
      </c>
      <c r="O298" s="67">
        <v>0.37</v>
      </c>
      <c r="P298" s="67"/>
      <c r="Q298" s="67"/>
      <c r="R298" s="67"/>
    </row>
    <row r="299" spans="12:18">
      <c r="L299" s="54">
        <v>19</v>
      </c>
      <c r="M299" s="54">
        <v>16</v>
      </c>
      <c r="N299" s="54" t="str">
        <f t="shared" si="107"/>
        <v>1916</v>
      </c>
      <c r="O299" s="67">
        <v>0.36</v>
      </c>
      <c r="P299" s="67"/>
      <c r="Q299" s="67"/>
      <c r="R299" s="67"/>
    </row>
    <row r="300" spans="12:18">
      <c r="L300" s="54">
        <v>18</v>
      </c>
      <c r="M300" s="54">
        <v>1</v>
      </c>
      <c r="N300" s="54" t="str">
        <f t="shared" si="107"/>
        <v>181</v>
      </c>
      <c r="O300" s="67">
        <v>0.495</v>
      </c>
      <c r="P300" s="67"/>
      <c r="Q300" s="67"/>
      <c r="R300" s="67"/>
    </row>
    <row r="301" spans="12:18">
      <c r="L301" s="54">
        <v>18</v>
      </c>
      <c r="M301" s="54">
        <v>2</v>
      </c>
      <c r="N301" s="54" t="str">
        <f t="shared" si="107"/>
        <v>182</v>
      </c>
      <c r="O301" s="67">
        <v>0.48499999999999999</v>
      </c>
      <c r="P301" s="67"/>
      <c r="Q301" s="67"/>
      <c r="R301" s="67"/>
    </row>
    <row r="302" spans="12:18">
      <c r="L302" s="54">
        <v>18</v>
      </c>
      <c r="M302" s="54">
        <v>3</v>
      </c>
      <c r="N302" s="54" t="str">
        <f t="shared" si="107"/>
        <v>183</v>
      </c>
      <c r="O302" s="67">
        <v>0.47499999999999998</v>
      </c>
      <c r="P302" s="67"/>
      <c r="Q302" s="67"/>
      <c r="R302" s="67"/>
    </row>
    <row r="303" spans="12:18">
      <c r="L303" s="54">
        <v>18</v>
      </c>
      <c r="M303" s="54">
        <v>4</v>
      </c>
      <c r="N303" s="54" t="str">
        <f t="shared" si="107"/>
        <v>184</v>
      </c>
      <c r="O303" s="67">
        <v>0.46500000000000002</v>
      </c>
      <c r="P303" s="67"/>
      <c r="Q303" s="67"/>
      <c r="R303" s="67"/>
    </row>
    <row r="304" spans="12:18">
      <c r="L304" s="54">
        <v>18</v>
      </c>
      <c r="M304" s="54">
        <v>5</v>
      </c>
      <c r="N304" s="54" t="str">
        <f t="shared" si="107"/>
        <v>185</v>
      </c>
      <c r="O304" s="67">
        <v>0.45500000000000002</v>
      </c>
      <c r="P304" s="67"/>
      <c r="Q304" s="67"/>
      <c r="R304" s="67"/>
    </row>
    <row r="305" spans="12:18">
      <c r="L305" s="54">
        <v>18</v>
      </c>
      <c r="M305" s="54">
        <v>6</v>
      </c>
      <c r="N305" s="54" t="str">
        <f t="shared" si="107"/>
        <v>186</v>
      </c>
      <c r="O305" s="67">
        <v>0.44500000000000001</v>
      </c>
      <c r="P305" s="67"/>
      <c r="Q305" s="67"/>
      <c r="R305" s="67"/>
    </row>
    <row r="306" spans="12:18">
      <c r="L306" s="54">
        <v>18</v>
      </c>
      <c r="M306" s="54">
        <v>7</v>
      </c>
      <c r="N306" s="54" t="str">
        <f t="shared" si="107"/>
        <v>187</v>
      </c>
      <c r="O306" s="67">
        <v>0.435</v>
      </c>
      <c r="P306" s="67"/>
      <c r="Q306" s="67"/>
      <c r="R306" s="67"/>
    </row>
    <row r="307" spans="12:18">
      <c r="L307" s="54">
        <v>18</v>
      </c>
      <c r="M307" s="54">
        <v>8</v>
      </c>
      <c r="N307" s="54" t="str">
        <f t="shared" si="107"/>
        <v>188</v>
      </c>
      <c r="O307" s="67">
        <v>0.42499999999999999</v>
      </c>
      <c r="P307" s="67"/>
      <c r="Q307" s="67"/>
      <c r="R307" s="67"/>
    </row>
    <row r="308" spans="12:18">
      <c r="L308" s="54">
        <v>18</v>
      </c>
      <c r="M308" s="54">
        <v>9</v>
      </c>
      <c r="N308" s="54" t="str">
        <f t="shared" si="107"/>
        <v>189</v>
      </c>
      <c r="O308" s="67">
        <v>0.41499999999999998</v>
      </c>
      <c r="P308" s="67"/>
      <c r="Q308" s="67"/>
      <c r="R308" s="67"/>
    </row>
    <row r="309" spans="12:18">
      <c r="L309" s="54">
        <v>18</v>
      </c>
      <c r="M309" s="54">
        <v>10</v>
      </c>
      <c r="N309" s="54" t="str">
        <f t="shared" si="107"/>
        <v>1810</v>
      </c>
      <c r="O309" s="67">
        <v>0.40500000000000003</v>
      </c>
      <c r="P309" s="67"/>
      <c r="Q309" s="67"/>
      <c r="R309" s="67"/>
    </row>
    <row r="310" spans="12:18">
      <c r="L310" s="54">
        <v>18</v>
      </c>
      <c r="M310" s="54">
        <v>11</v>
      </c>
      <c r="N310" s="54" t="str">
        <f t="shared" si="107"/>
        <v>1811</v>
      </c>
      <c r="O310" s="67">
        <v>0.39500000000000002</v>
      </c>
      <c r="P310" s="67"/>
      <c r="Q310" s="67"/>
      <c r="R310" s="67"/>
    </row>
    <row r="311" spans="12:18">
      <c r="L311" s="54">
        <v>18</v>
      </c>
      <c r="M311" s="54">
        <v>12</v>
      </c>
      <c r="N311" s="54" t="str">
        <f t="shared" si="107"/>
        <v>1812</v>
      </c>
      <c r="O311" s="67">
        <v>0.38500000000000001</v>
      </c>
      <c r="P311" s="67"/>
      <c r="Q311" s="67"/>
      <c r="R311" s="67"/>
    </row>
    <row r="312" spans="12:18">
      <c r="L312" s="54">
        <v>18</v>
      </c>
      <c r="M312" s="54">
        <v>13</v>
      </c>
      <c r="N312" s="54" t="str">
        <f t="shared" si="107"/>
        <v>1813</v>
      </c>
      <c r="O312" s="67">
        <v>0.375</v>
      </c>
      <c r="P312" s="67"/>
      <c r="Q312" s="67"/>
      <c r="R312" s="67"/>
    </row>
    <row r="313" spans="12:18">
      <c r="L313" s="54">
        <v>18</v>
      </c>
      <c r="M313" s="54">
        <v>14</v>
      </c>
      <c r="N313" s="54" t="str">
        <f t="shared" si="107"/>
        <v>1814</v>
      </c>
      <c r="O313" s="67">
        <v>0.36499999999999999</v>
      </c>
      <c r="P313" s="67"/>
      <c r="Q313" s="67"/>
      <c r="R313" s="67"/>
    </row>
    <row r="314" spans="12:18">
      <c r="L314" s="54">
        <v>18</v>
      </c>
      <c r="M314" s="54">
        <v>15</v>
      </c>
      <c r="N314" s="54" t="str">
        <f t="shared" si="107"/>
        <v>1815</v>
      </c>
      <c r="O314" s="67">
        <v>0.35499999999999998</v>
      </c>
      <c r="P314" s="67"/>
      <c r="Q314" s="67"/>
      <c r="R314" s="67"/>
    </row>
    <row r="315" spans="12:18">
      <c r="L315" s="54">
        <v>18</v>
      </c>
      <c r="M315" s="54">
        <v>16</v>
      </c>
      <c r="N315" s="54" t="str">
        <f t="shared" si="107"/>
        <v>1816</v>
      </c>
      <c r="O315" s="67">
        <v>0.34499999999999997</v>
      </c>
      <c r="P315" s="67"/>
      <c r="Q315" s="67"/>
      <c r="R315" s="67"/>
    </row>
    <row r="316" spans="12:18">
      <c r="L316" s="54">
        <v>17</v>
      </c>
      <c r="M316" s="54">
        <v>1</v>
      </c>
      <c r="N316" s="54" t="str">
        <f t="shared" si="107"/>
        <v>171</v>
      </c>
      <c r="O316" s="67">
        <v>0.48</v>
      </c>
      <c r="P316" s="67"/>
      <c r="Q316" s="67"/>
      <c r="R316" s="67"/>
    </row>
    <row r="317" spans="12:18">
      <c r="L317" s="54">
        <v>17</v>
      </c>
      <c r="M317" s="54">
        <v>2</v>
      </c>
      <c r="N317" s="54" t="str">
        <f t="shared" si="107"/>
        <v>172</v>
      </c>
      <c r="O317" s="67">
        <v>0.47</v>
      </c>
      <c r="P317" s="67"/>
      <c r="Q317" s="67"/>
      <c r="R317" s="67"/>
    </row>
    <row r="318" spans="12:18">
      <c r="L318" s="54">
        <v>17</v>
      </c>
      <c r="M318" s="54">
        <v>3</v>
      </c>
      <c r="N318" s="54" t="str">
        <f t="shared" si="107"/>
        <v>173</v>
      </c>
      <c r="O318" s="67">
        <v>0.46</v>
      </c>
      <c r="P318" s="67"/>
      <c r="Q318" s="67"/>
      <c r="R318" s="67"/>
    </row>
    <row r="319" spans="12:18">
      <c r="L319" s="54">
        <v>17</v>
      </c>
      <c r="M319" s="54">
        <v>4</v>
      </c>
      <c r="N319" s="54" t="str">
        <f t="shared" si="107"/>
        <v>174</v>
      </c>
      <c r="O319" s="67">
        <v>0.45</v>
      </c>
      <c r="P319" s="67"/>
      <c r="Q319" s="67"/>
      <c r="R319" s="67"/>
    </row>
    <row r="320" spans="12:18">
      <c r="L320" s="54">
        <v>17</v>
      </c>
      <c r="M320" s="54">
        <v>5</v>
      </c>
      <c r="N320" s="54" t="str">
        <f t="shared" si="107"/>
        <v>175</v>
      </c>
      <c r="O320" s="67">
        <v>0.44</v>
      </c>
      <c r="P320" s="67"/>
      <c r="Q320" s="67"/>
      <c r="R320" s="67"/>
    </row>
    <row r="321" spans="12:18">
      <c r="L321" s="54">
        <v>17</v>
      </c>
      <c r="M321" s="54">
        <v>6</v>
      </c>
      <c r="N321" s="54" t="str">
        <f t="shared" si="107"/>
        <v>176</v>
      </c>
      <c r="O321" s="67">
        <v>0.43</v>
      </c>
      <c r="P321" s="67"/>
      <c r="Q321" s="67"/>
      <c r="R321" s="67"/>
    </row>
    <row r="322" spans="12:18">
      <c r="L322" s="54">
        <v>17</v>
      </c>
      <c r="M322" s="54">
        <v>7</v>
      </c>
      <c r="N322" s="54" t="str">
        <f t="shared" si="107"/>
        <v>177</v>
      </c>
      <c r="O322" s="67">
        <v>0.42</v>
      </c>
      <c r="P322" s="67"/>
      <c r="Q322" s="67"/>
      <c r="R322" s="67"/>
    </row>
    <row r="323" spans="12:18">
      <c r="L323" s="54">
        <v>17</v>
      </c>
      <c r="M323" s="54">
        <v>8</v>
      </c>
      <c r="N323" s="54" t="str">
        <f t="shared" si="107"/>
        <v>178</v>
      </c>
      <c r="O323" s="67">
        <v>0.41</v>
      </c>
      <c r="P323" s="67"/>
      <c r="Q323" s="67"/>
      <c r="R323" s="67"/>
    </row>
    <row r="324" spans="12:18">
      <c r="L324" s="54">
        <v>17</v>
      </c>
      <c r="M324" s="54">
        <v>9</v>
      </c>
      <c r="N324" s="54" t="str">
        <f t="shared" si="107"/>
        <v>179</v>
      </c>
      <c r="O324" s="67">
        <v>0.4</v>
      </c>
      <c r="P324" s="67"/>
      <c r="Q324" s="67"/>
      <c r="R324" s="67"/>
    </row>
    <row r="325" spans="12:18">
      <c r="L325" s="54">
        <v>17</v>
      </c>
      <c r="M325" s="54">
        <v>10</v>
      </c>
      <c r="N325" s="54" t="str">
        <f t="shared" si="107"/>
        <v>1710</v>
      </c>
      <c r="O325" s="67">
        <v>0.39</v>
      </c>
      <c r="P325" s="67"/>
      <c r="Q325" s="67"/>
      <c r="R325" s="67"/>
    </row>
    <row r="326" spans="12:18">
      <c r="L326" s="54">
        <v>17</v>
      </c>
      <c r="M326" s="54">
        <v>11</v>
      </c>
      <c r="N326" s="54" t="str">
        <f t="shared" si="107"/>
        <v>1711</v>
      </c>
      <c r="O326" s="67">
        <v>0.38</v>
      </c>
      <c r="P326" s="67"/>
      <c r="Q326" s="67"/>
      <c r="R326" s="67"/>
    </row>
    <row r="327" spans="12:18">
      <c r="L327" s="54">
        <v>17</v>
      </c>
      <c r="M327" s="54">
        <v>12</v>
      </c>
      <c r="N327" s="54" t="str">
        <f t="shared" si="107"/>
        <v>1712</v>
      </c>
      <c r="O327" s="67">
        <v>0.37</v>
      </c>
      <c r="P327" s="67"/>
      <c r="Q327" s="67"/>
      <c r="R327" s="67"/>
    </row>
    <row r="328" spans="12:18">
      <c r="L328" s="54">
        <v>17</v>
      </c>
      <c r="M328" s="54">
        <v>13</v>
      </c>
      <c r="N328" s="54" t="str">
        <f t="shared" si="107"/>
        <v>1713</v>
      </c>
      <c r="O328" s="67">
        <v>0.36</v>
      </c>
      <c r="P328" s="67"/>
      <c r="Q328" s="67"/>
      <c r="R328" s="67"/>
    </row>
    <row r="329" spans="12:18">
      <c r="L329" s="54">
        <v>17</v>
      </c>
      <c r="M329" s="54">
        <v>14</v>
      </c>
      <c r="N329" s="54" t="str">
        <f t="shared" si="107"/>
        <v>1714</v>
      </c>
      <c r="O329" s="67">
        <v>0.35</v>
      </c>
      <c r="P329" s="67"/>
      <c r="Q329" s="67"/>
      <c r="R329" s="67"/>
    </row>
    <row r="330" spans="12:18">
      <c r="L330" s="54">
        <v>17</v>
      </c>
      <c r="M330" s="54">
        <v>15</v>
      </c>
      <c r="N330" s="54" t="str">
        <f t="shared" si="107"/>
        <v>1715</v>
      </c>
      <c r="O330" s="67">
        <v>0.34</v>
      </c>
      <c r="P330" s="67"/>
      <c r="Q330" s="67"/>
      <c r="R330" s="67"/>
    </row>
    <row r="331" spans="12:18">
      <c r="L331" s="54">
        <v>17</v>
      </c>
      <c r="M331" s="54">
        <v>16</v>
      </c>
      <c r="N331" s="54" t="str">
        <f t="shared" si="107"/>
        <v>1716</v>
      </c>
      <c r="O331" s="67">
        <v>0.33</v>
      </c>
      <c r="P331" s="67"/>
      <c r="Q331" s="67"/>
      <c r="R331" s="67"/>
    </row>
    <row r="332" spans="12:18">
      <c r="L332" s="54">
        <v>16</v>
      </c>
      <c r="M332" s="54">
        <v>1</v>
      </c>
      <c r="N332" s="54" t="str">
        <f t="shared" si="107"/>
        <v>161</v>
      </c>
      <c r="O332" s="67">
        <v>0.46500000000000002</v>
      </c>
      <c r="P332" s="67"/>
      <c r="Q332" s="67"/>
      <c r="R332" s="67"/>
    </row>
    <row r="333" spans="12:18">
      <c r="L333" s="54">
        <v>16</v>
      </c>
      <c r="M333" s="54">
        <v>2</v>
      </c>
      <c r="N333" s="54" t="str">
        <f t="shared" si="107"/>
        <v>162</v>
      </c>
      <c r="O333" s="67">
        <v>0.45500000000000002</v>
      </c>
      <c r="P333" s="67"/>
      <c r="Q333" s="67"/>
      <c r="R333" s="67"/>
    </row>
    <row r="334" spans="12:18">
      <c r="L334" s="54">
        <v>16</v>
      </c>
      <c r="M334" s="54">
        <v>3</v>
      </c>
      <c r="N334" s="54" t="str">
        <f t="shared" si="107"/>
        <v>163</v>
      </c>
      <c r="O334" s="67">
        <v>0.44500000000000001</v>
      </c>
      <c r="P334" s="67"/>
      <c r="Q334" s="67"/>
      <c r="R334" s="67"/>
    </row>
    <row r="335" spans="12:18">
      <c r="L335" s="54">
        <v>16</v>
      </c>
      <c r="M335" s="54">
        <v>4</v>
      </c>
      <c r="N335" s="54" t="str">
        <f t="shared" si="107"/>
        <v>164</v>
      </c>
      <c r="O335" s="67">
        <v>0.435</v>
      </c>
      <c r="P335" s="67"/>
      <c r="Q335" s="67"/>
      <c r="R335" s="67"/>
    </row>
    <row r="336" spans="12:18">
      <c r="L336" s="54">
        <v>16</v>
      </c>
      <c r="M336" s="54">
        <v>5</v>
      </c>
      <c r="N336" s="54" t="str">
        <f t="shared" si="107"/>
        <v>165</v>
      </c>
      <c r="O336" s="67">
        <v>0.42499999999999999</v>
      </c>
      <c r="P336" s="67"/>
      <c r="Q336" s="67"/>
      <c r="R336" s="67"/>
    </row>
    <row r="337" spans="12:18">
      <c r="L337" s="54">
        <v>16</v>
      </c>
      <c r="M337" s="54">
        <v>6</v>
      </c>
      <c r="N337" s="54" t="str">
        <f t="shared" si="107"/>
        <v>166</v>
      </c>
      <c r="O337" s="67">
        <v>0.41499999999999998</v>
      </c>
      <c r="P337" s="67"/>
      <c r="Q337" s="67"/>
      <c r="R337" s="67"/>
    </row>
    <row r="338" spans="12:18">
      <c r="L338" s="54">
        <v>16</v>
      </c>
      <c r="M338" s="54">
        <v>7</v>
      </c>
      <c r="N338" s="54" t="str">
        <f t="shared" si="107"/>
        <v>167</v>
      </c>
      <c r="O338" s="67">
        <v>0.40500000000000003</v>
      </c>
      <c r="P338" s="67"/>
      <c r="Q338" s="67"/>
      <c r="R338" s="67"/>
    </row>
    <row r="339" spans="12:18">
      <c r="L339" s="54">
        <v>16</v>
      </c>
      <c r="M339" s="54">
        <v>8</v>
      </c>
      <c r="N339" s="54" t="str">
        <f t="shared" si="107"/>
        <v>168</v>
      </c>
      <c r="O339" s="67">
        <v>0.39500000000000002</v>
      </c>
      <c r="P339" s="67"/>
      <c r="Q339" s="67"/>
      <c r="R339" s="67"/>
    </row>
    <row r="340" spans="12:18">
      <c r="L340" s="54">
        <v>16</v>
      </c>
      <c r="M340" s="54">
        <v>9</v>
      </c>
      <c r="N340" s="54" t="str">
        <f t="shared" si="107"/>
        <v>169</v>
      </c>
      <c r="O340" s="67">
        <v>0.38500000000000001</v>
      </c>
      <c r="P340" s="67"/>
      <c r="Q340" s="67"/>
      <c r="R340" s="67"/>
    </row>
    <row r="341" spans="12:18">
      <c r="L341" s="54">
        <v>16</v>
      </c>
      <c r="M341" s="54">
        <v>10</v>
      </c>
      <c r="N341" s="54" t="str">
        <f t="shared" si="107"/>
        <v>1610</v>
      </c>
      <c r="O341" s="67">
        <v>0.375</v>
      </c>
      <c r="P341" s="67"/>
      <c r="Q341" s="67"/>
      <c r="R341" s="67"/>
    </row>
    <row r="342" spans="12:18">
      <c r="L342" s="54">
        <v>16</v>
      </c>
      <c r="M342" s="54">
        <v>11</v>
      </c>
      <c r="N342" s="54" t="str">
        <f t="shared" si="107"/>
        <v>1611</v>
      </c>
      <c r="O342" s="67">
        <v>0.36499999999999999</v>
      </c>
      <c r="P342" s="67"/>
      <c r="Q342" s="67"/>
      <c r="R342" s="67"/>
    </row>
    <row r="343" spans="12:18">
      <c r="L343" s="54">
        <v>16</v>
      </c>
      <c r="M343" s="54">
        <v>12</v>
      </c>
      <c r="N343" s="54" t="str">
        <f t="shared" si="107"/>
        <v>1612</v>
      </c>
      <c r="O343" s="67">
        <v>0.35499999999999998</v>
      </c>
      <c r="P343" s="67"/>
      <c r="Q343" s="67"/>
      <c r="R343" s="67"/>
    </row>
    <row r="344" spans="12:18">
      <c r="L344" s="54">
        <v>16</v>
      </c>
      <c r="M344" s="54">
        <v>13</v>
      </c>
      <c r="N344" s="54" t="str">
        <f t="shared" si="107"/>
        <v>1613</v>
      </c>
      <c r="O344" s="67">
        <v>0.34499999999999997</v>
      </c>
      <c r="P344" s="67"/>
      <c r="Q344" s="67"/>
      <c r="R344" s="67"/>
    </row>
    <row r="345" spans="12:18">
      <c r="L345" s="54">
        <v>16</v>
      </c>
      <c r="M345" s="54">
        <v>14</v>
      </c>
      <c r="N345" s="54" t="str">
        <f t="shared" si="107"/>
        <v>1614</v>
      </c>
      <c r="O345" s="67">
        <v>0.33500000000000002</v>
      </c>
      <c r="P345" s="67"/>
      <c r="Q345" s="67"/>
      <c r="R345" s="67"/>
    </row>
    <row r="346" spans="12:18">
      <c r="L346" s="54">
        <v>16</v>
      </c>
      <c r="M346" s="54">
        <v>15</v>
      </c>
      <c r="N346" s="54" t="str">
        <f t="shared" si="107"/>
        <v>1615</v>
      </c>
      <c r="O346" s="67">
        <v>0.32500000000000001</v>
      </c>
      <c r="P346" s="67"/>
      <c r="Q346" s="67"/>
      <c r="R346" s="67"/>
    </row>
    <row r="347" spans="12:18">
      <c r="L347" s="54">
        <v>16</v>
      </c>
      <c r="M347" s="54">
        <v>16</v>
      </c>
      <c r="N347" s="54" t="str">
        <f t="shared" si="107"/>
        <v>1616</v>
      </c>
      <c r="O347" s="67">
        <v>0.315</v>
      </c>
      <c r="P347" s="67"/>
      <c r="Q347" s="67"/>
      <c r="R347" s="67"/>
    </row>
    <row r="348" spans="12:18">
      <c r="L348" s="54">
        <v>15</v>
      </c>
      <c r="M348" s="54">
        <v>1</v>
      </c>
      <c r="N348" s="54" t="str">
        <f t="shared" si="107"/>
        <v>151</v>
      </c>
      <c r="O348" s="67">
        <v>0.45</v>
      </c>
      <c r="P348" s="67"/>
      <c r="Q348" s="67"/>
      <c r="R348" s="67"/>
    </row>
    <row r="349" spans="12:18">
      <c r="L349" s="54">
        <v>15</v>
      </c>
      <c r="M349" s="54">
        <v>2</v>
      </c>
      <c r="N349" s="54" t="str">
        <f t="shared" ref="N349:N363" si="108">L349&amp;M349</f>
        <v>152</v>
      </c>
      <c r="O349" s="67">
        <v>0.44</v>
      </c>
      <c r="P349" s="67"/>
      <c r="Q349" s="67"/>
      <c r="R349" s="67"/>
    </row>
    <row r="350" spans="12:18">
      <c r="L350" s="54">
        <v>15</v>
      </c>
      <c r="M350" s="54">
        <v>3</v>
      </c>
      <c r="N350" s="54" t="str">
        <f t="shared" si="108"/>
        <v>153</v>
      </c>
      <c r="O350" s="67">
        <v>0.43</v>
      </c>
      <c r="P350" s="67"/>
      <c r="Q350" s="67"/>
      <c r="R350" s="67"/>
    </row>
    <row r="351" spans="12:18">
      <c r="L351" s="54">
        <v>15</v>
      </c>
      <c r="M351" s="54">
        <v>4</v>
      </c>
      <c r="N351" s="54" t="str">
        <f t="shared" si="108"/>
        <v>154</v>
      </c>
      <c r="O351" s="67">
        <v>0.42</v>
      </c>
      <c r="P351" s="67"/>
      <c r="Q351" s="67"/>
      <c r="R351" s="67"/>
    </row>
    <row r="352" spans="12:18">
      <c r="L352" s="54">
        <v>15</v>
      </c>
      <c r="M352" s="54">
        <v>5</v>
      </c>
      <c r="N352" s="54" t="str">
        <f t="shared" si="108"/>
        <v>155</v>
      </c>
      <c r="O352" s="67">
        <v>0.41</v>
      </c>
      <c r="P352" s="67"/>
      <c r="Q352" s="67"/>
      <c r="R352" s="67"/>
    </row>
    <row r="353" spans="12:18">
      <c r="L353" s="54">
        <v>15</v>
      </c>
      <c r="M353" s="54">
        <v>6</v>
      </c>
      <c r="N353" s="54" t="str">
        <f t="shared" si="108"/>
        <v>156</v>
      </c>
      <c r="O353" s="67">
        <v>0.4</v>
      </c>
      <c r="P353" s="67"/>
      <c r="Q353" s="67"/>
      <c r="R353" s="67"/>
    </row>
    <row r="354" spans="12:18">
      <c r="L354" s="54">
        <v>15</v>
      </c>
      <c r="M354" s="54">
        <v>7</v>
      </c>
      <c r="N354" s="54" t="str">
        <f t="shared" si="108"/>
        <v>157</v>
      </c>
      <c r="O354" s="67">
        <v>0.39</v>
      </c>
      <c r="P354" s="67"/>
      <c r="Q354" s="67"/>
      <c r="R354" s="67"/>
    </row>
    <row r="355" spans="12:18">
      <c r="L355" s="54">
        <v>15</v>
      </c>
      <c r="M355" s="54">
        <v>8</v>
      </c>
      <c r="N355" s="54" t="str">
        <f t="shared" si="108"/>
        <v>158</v>
      </c>
      <c r="O355" s="67">
        <v>0.38</v>
      </c>
      <c r="P355" s="67"/>
      <c r="Q355" s="67"/>
      <c r="R355" s="67"/>
    </row>
    <row r="356" spans="12:18">
      <c r="L356" s="54">
        <v>15</v>
      </c>
      <c r="M356" s="54">
        <v>9</v>
      </c>
      <c r="N356" s="54" t="str">
        <f t="shared" si="108"/>
        <v>159</v>
      </c>
      <c r="O356" s="67">
        <v>0.37</v>
      </c>
      <c r="P356" s="67"/>
      <c r="Q356" s="67"/>
      <c r="R356" s="67"/>
    </row>
    <row r="357" spans="12:18">
      <c r="L357" s="54">
        <v>15</v>
      </c>
      <c r="M357" s="54">
        <v>10</v>
      </c>
      <c r="N357" s="54" t="str">
        <f t="shared" si="108"/>
        <v>1510</v>
      </c>
      <c r="O357" s="67">
        <v>0.36</v>
      </c>
      <c r="P357" s="67"/>
      <c r="Q357" s="67"/>
      <c r="R357" s="67"/>
    </row>
    <row r="358" spans="12:18">
      <c r="L358" s="54">
        <v>15</v>
      </c>
      <c r="M358" s="54">
        <v>11</v>
      </c>
      <c r="N358" s="54" t="str">
        <f t="shared" si="108"/>
        <v>1511</v>
      </c>
      <c r="O358" s="67">
        <v>0.35</v>
      </c>
      <c r="P358" s="67"/>
      <c r="Q358" s="67"/>
      <c r="R358" s="67"/>
    </row>
    <row r="359" spans="12:18">
      <c r="L359" s="54">
        <v>15</v>
      </c>
      <c r="M359" s="54">
        <v>12</v>
      </c>
      <c r="N359" s="54" t="str">
        <f t="shared" si="108"/>
        <v>1512</v>
      </c>
      <c r="O359" s="67">
        <v>0.34</v>
      </c>
      <c r="P359" s="67"/>
      <c r="Q359" s="67"/>
      <c r="R359" s="67"/>
    </row>
    <row r="360" spans="12:18">
      <c r="L360" s="54">
        <v>15</v>
      </c>
      <c r="M360" s="54">
        <v>13</v>
      </c>
      <c r="N360" s="54" t="str">
        <f t="shared" si="108"/>
        <v>1513</v>
      </c>
      <c r="O360" s="67">
        <v>0.33</v>
      </c>
      <c r="P360" s="67"/>
      <c r="Q360" s="67"/>
      <c r="R360" s="67"/>
    </row>
    <row r="361" spans="12:18">
      <c r="L361" s="54">
        <v>15</v>
      </c>
      <c r="M361" s="54">
        <v>14</v>
      </c>
      <c r="N361" s="54" t="str">
        <f t="shared" si="108"/>
        <v>1514</v>
      </c>
      <c r="O361" s="67">
        <v>0.32</v>
      </c>
      <c r="P361" s="67"/>
      <c r="Q361" s="67"/>
      <c r="R361" s="67"/>
    </row>
    <row r="362" spans="12:18">
      <c r="L362" s="54">
        <v>15</v>
      </c>
      <c r="M362" s="54">
        <v>15</v>
      </c>
      <c r="N362" s="54" t="str">
        <f t="shared" si="108"/>
        <v>1515</v>
      </c>
      <c r="O362" s="67">
        <v>0.31</v>
      </c>
      <c r="P362" s="67"/>
      <c r="Q362" s="67"/>
      <c r="R362" s="67"/>
    </row>
    <row r="363" spans="12:18">
      <c r="L363" s="54">
        <v>15</v>
      </c>
      <c r="M363" s="54">
        <v>16</v>
      </c>
      <c r="N363" s="54" t="str">
        <f t="shared" si="108"/>
        <v>1516</v>
      </c>
      <c r="O363" s="67">
        <v>0.3</v>
      </c>
      <c r="P363" s="67"/>
      <c r="Q363" s="67"/>
      <c r="R363" s="67"/>
    </row>
  </sheetData>
  <sheetProtection password="EAE9" sheet="1" objects="1" scenarios="1"/>
  <mergeCells count="15">
    <mergeCell ref="A1:D1"/>
    <mergeCell ref="A2:D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</mergeCells>
  <phoneticPr fontId="5" type="noConversion"/>
  <dataValidations count="4">
    <dataValidation type="list" allowBlank="1" showInputMessage="1" showErrorMessage="1" errorTitle="請選擇0或1" error="0：未取消，1：取消" promptTitle="請選擇0或1" prompt="0：未取消，1：取消" sqref="G28">
      <formula1>"0,1"</formula1>
    </dataValidation>
    <dataValidation type="whole" allowBlank="1" showInputMessage="1" showErrorMessage="1" errorTitle="年資有誤！" error="年資下限為25，上限是35！只能輸入整數喔！" promptTitle="年資要件" prompt="自願退休最低門檻為任職年資25年！只能輸入整數" sqref="T10 T48 T13 T50 F9 F47 F12 F49">
      <formula1>25</formula1>
      <formula2>35</formula2>
    </dataValidation>
    <dataValidation type="list" allowBlank="1" showInputMessage="1" showErrorMessage="1" sqref="H35">
      <formula1>"P01,P02,P03,P04,P05,P06,P07,P08,P09,P10,P11,P12,P13,P14"</formula1>
    </dataValidation>
    <dataValidation type="list" allowBlank="1" showInputMessage="1" showErrorMessage="1" sqref="H36">
      <formula1>"101,102,103,104,105,106,107,201,202,203,204,205,206,207,208,209,210"</formula1>
    </dataValidation>
  </dataValidations>
  <printOptions horizontalCentered="1"/>
  <pageMargins left="0.70866141732283472" right="0.70866141732283472" top="0.94488188976377963" bottom="0.74803149606299213" header="0.31496062992125984" footer="0.31496062992125984"/>
  <pageSetup paperSize="9" orientation="portrait" horizontalDpi="1200" verticalDpi="1200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已退改革後試算(入)</vt:lpstr>
      <vt:lpstr>'已退改革後試算(入)'!Print_Area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Hsiao</dc:creator>
  <cp:lastModifiedBy>石芳毓</cp:lastModifiedBy>
  <cp:lastPrinted>2017-02-02T07:01:56Z</cp:lastPrinted>
  <dcterms:created xsi:type="dcterms:W3CDTF">2016-06-13T22:16:04Z</dcterms:created>
  <dcterms:modified xsi:type="dcterms:W3CDTF">2017-02-03T09:58:36Z</dcterms:modified>
</cp:coreProperties>
</file>