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315" windowHeight="11655"/>
  </bookViews>
  <sheets>
    <sheet name="經費一覽表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M24" i="1" l="1"/>
  <c r="L24" i="1"/>
  <c r="K24" i="1"/>
  <c r="I24" i="1"/>
  <c r="O24" i="1" s="1"/>
  <c r="H24" i="1"/>
  <c r="J24" i="1" s="1"/>
  <c r="G24" i="1"/>
  <c r="F24" i="1"/>
  <c r="M23" i="1"/>
  <c r="L23" i="1"/>
  <c r="K23" i="1"/>
  <c r="H23" i="1"/>
  <c r="I23" i="1" s="1"/>
  <c r="G23" i="1"/>
  <c r="F23" i="1"/>
  <c r="M21" i="1"/>
  <c r="L21" i="1"/>
  <c r="K21" i="1"/>
  <c r="H21" i="1"/>
  <c r="I21" i="1" s="1"/>
  <c r="M20" i="1"/>
  <c r="L20" i="1"/>
  <c r="K20" i="1"/>
  <c r="I20" i="1"/>
  <c r="H20" i="1"/>
  <c r="J20" i="1" s="1"/>
  <c r="G20" i="1"/>
  <c r="F20" i="1"/>
  <c r="M19" i="1"/>
  <c r="L19" i="1"/>
  <c r="K19" i="1"/>
  <c r="H19" i="1"/>
  <c r="I19" i="1" s="1"/>
  <c r="G19" i="1"/>
  <c r="F19" i="1"/>
  <c r="M18" i="1"/>
  <c r="L18" i="1"/>
  <c r="K18" i="1"/>
  <c r="I18" i="1"/>
  <c r="O18" i="1" s="1"/>
  <c r="H18" i="1"/>
  <c r="J18" i="1" s="1"/>
  <c r="G18" i="1"/>
  <c r="F18" i="1"/>
  <c r="M17" i="1"/>
  <c r="L17" i="1"/>
  <c r="K17" i="1"/>
  <c r="H17" i="1"/>
  <c r="I17" i="1" s="1"/>
  <c r="G17" i="1"/>
  <c r="F17" i="1"/>
  <c r="M16" i="1"/>
  <c r="L16" i="1"/>
  <c r="K16" i="1"/>
  <c r="I16" i="1"/>
  <c r="H16" i="1"/>
  <c r="J16" i="1" s="1"/>
  <c r="G16" i="1"/>
  <c r="F16" i="1"/>
  <c r="M15" i="1"/>
  <c r="L15" i="1"/>
  <c r="K15" i="1"/>
  <c r="H15" i="1"/>
  <c r="I15" i="1" s="1"/>
  <c r="G15" i="1"/>
  <c r="F15" i="1"/>
  <c r="M14" i="1"/>
  <c r="L14" i="1"/>
  <c r="K14" i="1"/>
  <c r="I14" i="1"/>
  <c r="O14" i="1" s="1"/>
  <c r="H14" i="1"/>
  <c r="J14" i="1" s="1"/>
  <c r="G14" i="1"/>
  <c r="F14" i="1"/>
  <c r="M13" i="1"/>
  <c r="L13" i="1"/>
  <c r="K13" i="1"/>
  <c r="H13" i="1"/>
  <c r="I13" i="1" s="1"/>
  <c r="G13" i="1"/>
  <c r="F13" i="1"/>
  <c r="M12" i="1"/>
  <c r="L12" i="1"/>
  <c r="K12" i="1"/>
  <c r="I12" i="1"/>
  <c r="H12" i="1"/>
  <c r="J12" i="1" s="1"/>
  <c r="G12" i="1"/>
  <c r="F12" i="1"/>
  <c r="M11" i="1"/>
  <c r="L11" i="1"/>
  <c r="K11" i="1"/>
  <c r="H11" i="1"/>
  <c r="I11" i="1" s="1"/>
  <c r="G11" i="1"/>
  <c r="F11" i="1"/>
  <c r="M10" i="1"/>
  <c r="L10" i="1"/>
  <c r="K10" i="1"/>
  <c r="I10" i="1"/>
  <c r="O10" i="1" s="1"/>
  <c r="H10" i="1"/>
  <c r="J10" i="1" s="1"/>
  <c r="G10" i="1"/>
  <c r="F10" i="1"/>
  <c r="M9" i="1"/>
  <c r="L9" i="1"/>
  <c r="K9" i="1"/>
  <c r="H9" i="1"/>
  <c r="I9" i="1" s="1"/>
  <c r="G9" i="1"/>
  <c r="F9" i="1"/>
  <c r="M8" i="1"/>
  <c r="L8" i="1"/>
  <c r="K8" i="1"/>
  <c r="I8" i="1"/>
  <c r="H8" i="1"/>
  <c r="J8" i="1" s="1"/>
  <c r="G8" i="1"/>
  <c r="M7" i="1"/>
  <c r="L7" i="1"/>
  <c r="K7" i="1"/>
  <c r="I7" i="1"/>
  <c r="H7" i="1"/>
  <c r="J7" i="1" s="1"/>
  <c r="G7" i="1"/>
  <c r="F7" i="1"/>
  <c r="M6" i="1"/>
  <c r="L6" i="1"/>
  <c r="K6" i="1"/>
  <c r="H6" i="1"/>
  <c r="I6" i="1" s="1"/>
  <c r="G6" i="1"/>
  <c r="F6" i="1"/>
  <c r="M5" i="1"/>
  <c r="L5" i="1"/>
  <c r="K5" i="1"/>
  <c r="I5" i="1"/>
  <c r="O5" i="1" s="1"/>
  <c r="H5" i="1"/>
  <c r="J5" i="1" s="1"/>
  <c r="G5" i="1"/>
  <c r="F5" i="1"/>
  <c r="O11" i="1" l="1"/>
  <c r="O19" i="1"/>
  <c r="O7" i="1"/>
  <c r="O8" i="1"/>
  <c r="O12" i="1"/>
  <c r="O16" i="1"/>
  <c r="O20" i="1"/>
  <c r="O23" i="1"/>
  <c r="O25" i="1" s="1"/>
  <c r="J6" i="1"/>
  <c r="O6" i="1" s="1"/>
  <c r="J9" i="1"/>
  <c r="O9" i="1" s="1"/>
  <c r="J11" i="1"/>
  <c r="J13" i="1"/>
  <c r="O13" i="1" s="1"/>
  <c r="J15" i="1"/>
  <c r="O15" i="1" s="1"/>
  <c r="J17" i="1"/>
  <c r="O17" i="1" s="1"/>
  <c r="J19" i="1"/>
  <c r="J21" i="1"/>
  <c r="O21" i="1" s="1"/>
  <c r="J23" i="1"/>
  <c r="O22" i="1" l="1"/>
</calcChain>
</file>

<file path=xl/sharedStrings.xml><?xml version="1.0" encoding="utf-8"?>
<sst xmlns="http://schemas.openxmlformats.org/spreadsheetml/2006/main" count="59" uniqueCount="43">
  <si>
    <t>106學年第2學期花蓮縣國中學生課後學習輔導申辦經費一覽表</t>
    <phoneticPr fontId="4" type="noConversion"/>
  </si>
  <si>
    <t>序號</t>
    <phoneticPr fontId="7" type="noConversion"/>
  </si>
  <si>
    <t>代號</t>
    <phoneticPr fontId="7" type="noConversion"/>
  </si>
  <si>
    <t>填報代碼</t>
    <phoneticPr fontId="7" type="noConversion"/>
  </si>
  <si>
    <t>學校名稱</t>
    <phoneticPr fontId="7" type="noConversion"/>
  </si>
  <si>
    <t>輔導
學生數</t>
    <phoneticPr fontId="7" type="noConversion"/>
  </si>
  <si>
    <t>開班數</t>
  </si>
  <si>
    <t>總節數</t>
    <phoneticPr fontId="7" type="noConversion"/>
  </si>
  <si>
    <t>行政業務費
金額</t>
    <phoneticPr fontId="7" type="noConversion"/>
  </si>
  <si>
    <t>鐘點費
金額</t>
    <phoneticPr fontId="7" type="noConversion"/>
  </si>
  <si>
    <t>外聘教師</t>
  </si>
  <si>
    <t>106學年度第2學期核撥經費</t>
    <phoneticPr fontId="7" type="noConversion"/>
  </si>
  <si>
    <t>健保費</t>
  </si>
  <si>
    <t>勞保費</t>
  </si>
  <si>
    <t>勞退金</t>
  </si>
  <si>
    <t>一般</t>
    <phoneticPr fontId="7" type="noConversion"/>
  </si>
  <si>
    <t>美崙國中</t>
  </si>
  <si>
    <t>花崗國中</t>
  </si>
  <si>
    <t>國風國中</t>
  </si>
  <si>
    <t>自強國中</t>
  </si>
  <si>
    <t>秀林國中</t>
    <phoneticPr fontId="4" type="noConversion"/>
  </si>
  <si>
    <t>新城國中</t>
    <phoneticPr fontId="4" type="noConversion"/>
  </si>
  <si>
    <t>宜昌國中</t>
    <phoneticPr fontId="7" type="noConversion"/>
  </si>
  <si>
    <t>化仁國中</t>
  </si>
  <si>
    <t>偏遠</t>
    <phoneticPr fontId="7" type="noConversion"/>
  </si>
  <si>
    <t>平和國中</t>
    <phoneticPr fontId="4" type="noConversion"/>
  </si>
  <si>
    <t>鳳林國中</t>
  </si>
  <si>
    <t>萬榮國中</t>
  </si>
  <si>
    <t>光復國中</t>
  </si>
  <si>
    <t>瑞穗國中</t>
  </si>
  <si>
    <t>玉里國中</t>
  </si>
  <si>
    <t>玉東國中</t>
  </si>
  <si>
    <t>富里國中</t>
  </si>
  <si>
    <t>豐濱國中</t>
  </si>
  <si>
    <t>公立國中合計</t>
    <phoneticPr fontId="7" type="noConversion"/>
  </si>
  <si>
    <t>一般</t>
  </si>
  <si>
    <t>海星國中</t>
    <phoneticPr fontId="4" type="noConversion"/>
  </si>
  <si>
    <t>慈濟附中</t>
    <phoneticPr fontId="4" type="noConversion"/>
  </si>
  <si>
    <t>合計19校</t>
    <phoneticPr fontId="7" type="noConversion"/>
  </si>
  <si>
    <t>私立國中合計</t>
    <phoneticPr fontId="7" type="noConversion"/>
  </si>
  <si>
    <t>7553人</t>
    <phoneticPr fontId="7" type="noConversion"/>
  </si>
  <si>
    <t>303班</t>
    <phoneticPr fontId="7" type="noConversion"/>
  </si>
  <si>
    <t>總  計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</si>
</sst>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);[Red]\(#,##0\)"/>
    <numFmt numFmtId="177" formatCode="0_);[Red]\(0\)"/>
  </numFmts>
  <fonts count="18">
    <font>
      <sz val="10"/>
      <name val="Arial"/>
      <family val="2"/>
    </font>
    <font>
      <sz val="12"/>
      <color indexed="8"/>
      <name val="新細明體"/>
      <family val="1"/>
      <charset val="136"/>
    </font>
    <font>
      <b/>
      <sz val="14"/>
      <color indexed="8"/>
      <name val="細明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Arial"/>
      <family val="2"/>
    </font>
    <font>
      <b/>
      <sz val="10"/>
      <color indexed="8"/>
      <name val="細明體"/>
      <family val="3"/>
      <charset val="136"/>
    </font>
    <font>
      <sz val="9"/>
      <name val="標楷體"/>
      <family val="4"/>
      <charset val="136"/>
    </font>
    <font>
      <b/>
      <sz val="9"/>
      <color indexed="8"/>
      <name val="細明體"/>
      <family val="3"/>
      <charset val="136"/>
    </font>
    <font>
      <sz val="12"/>
      <color indexed="8"/>
      <name val="細明體"/>
      <family val="3"/>
      <charset val="136"/>
    </font>
    <font>
      <sz val="10"/>
      <color indexed="8"/>
      <name val="細明體"/>
      <family val="3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細明體"/>
      <family val="3"/>
      <charset val="136"/>
    </font>
    <font>
      <b/>
      <sz val="10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indexed="8"/>
      <name val="細明體"/>
      <family val="3"/>
      <charset val="136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right" vertical="center" wrapText="1"/>
    </xf>
    <xf numFmtId="177" fontId="12" fillId="2" borderId="3" xfId="2" applyNumberFormat="1" applyFont="1" applyFill="1" applyBorder="1" applyAlignment="1">
      <alignment horizontal="right" vertical="center" wrapText="1"/>
    </xf>
    <xf numFmtId="176" fontId="12" fillId="0" borderId="3" xfId="2" applyNumberFormat="1" applyFont="1" applyBorder="1" applyAlignment="1">
      <alignment vertical="center" wrapText="1"/>
    </xf>
    <xf numFmtId="176" fontId="13" fillId="3" borderId="3" xfId="2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76" fontId="14" fillId="3" borderId="3" xfId="2" applyNumberFormat="1" applyFont="1" applyFill="1" applyBorder="1" applyAlignment="1">
      <alignment horizontal="right" vertical="center" wrapText="1"/>
    </xf>
    <xf numFmtId="176" fontId="15" fillId="3" borderId="3" xfId="2" applyNumberFormat="1" applyFont="1" applyFill="1" applyBorder="1" applyAlignment="1">
      <alignment horizontal="right" vertical="center" wrapText="1"/>
    </xf>
    <xf numFmtId="0" fontId="9" fillId="4" borderId="6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176" fontId="13" fillId="0" borderId="3" xfId="2" applyNumberFormat="1" applyFont="1" applyFill="1" applyBorder="1" applyAlignment="1">
      <alignment vertical="center" wrapText="1"/>
    </xf>
    <xf numFmtId="176" fontId="13" fillId="0" borderId="3" xfId="2" applyNumberFormat="1" applyFont="1" applyBorder="1" applyAlignment="1">
      <alignment vertical="center" wrapText="1"/>
    </xf>
    <xf numFmtId="176" fontId="13" fillId="4" borderId="3" xfId="2" applyNumberFormat="1" applyFont="1" applyFill="1" applyBorder="1" applyAlignment="1">
      <alignment horizontal="right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6" fontId="16" fillId="0" borderId="3" xfId="3" applyNumberFormat="1" applyFont="1" applyBorder="1" applyAlignment="1">
      <alignment horizontal="right" vertical="center"/>
    </xf>
    <xf numFmtId="176" fontId="6" fillId="0" borderId="3" xfId="3" applyNumberFormat="1" applyFont="1" applyBorder="1" applyAlignment="1">
      <alignment horizontal="right" vertical="center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176" fontId="17" fillId="0" borderId="0" xfId="1" applyNumberFormat="1" applyFont="1">
      <alignment vertical="center"/>
    </xf>
    <xf numFmtId="0" fontId="5" fillId="0" borderId="0" xfId="0" applyFont="1"/>
  </cellXfs>
  <cellStyles count="4">
    <cellStyle name="一般" xfId="0" builtinId="0"/>
    <cellStyle name="一般 2_103--黏貼-登記簿" xfId="1"/>
    <cellStyle name="一般_1030916本縣103學年度第1學期國民中小學學生課後學習輔導實施經費申請" xfId="2"/>
    <cellStyle name="千分位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609;&#22914;&#26989;&#21209;&#36039;&#26009;/2018/&#35506;&#24460;&#36628;&#23566;/&#32147;&#36027;&#26680;&#23450;&#34920;/106-2/&#20316;&#26989;&#29992;/106-2&#22283;&#20013;&#35506;&#24460;&#36628;&#23566;&#32147;&#36027;&#19968;&#35261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報資料"/>
      <sheetName val="經費一覽表"/>
    </sheetNames>
    <sheetDataSet>
      <sheetData sheetId="0">
        <row r="2">
          <cell r="C2" t="str">
            <v>海星國中</v>
          </cell>
          <cell r="D2" t="str">
            <v>344</v>
          </cell>
          <cell r="E2" t="str">
            <v>12</v>
          </cell>
          <cell r="F2" t="str">
            <v>993</v>
          </cell>
          <cell r="G2" t="str">
            <v>0</v>
          </cell>
          <cell r="H2" t="str">
            <v>0</v>
          </cell>
          <cell r="I2" t="str">
            <v>0</v>
          </cell>
        </row>
        <row r="3">
          <cell r="C3" t="str">
            <v>慈濟附中</v>
          </cell>
          <cell r="D3" t="str">
            <v>657</v>
          </cell>
          <cell r="E3" t="str">
            <v>21</v>
          </cell>
          <cell r="F3" t="str">
            <v>1157</v>
          </cell>
          <cell r="G3" t="str">
            <v>0</v>
          </cell>
          <cell r="H3" t="str">
            <v>0</v>
          </cell>
          <cell r="I3" t="str">
            <v>0</v>
          </cell>
        </row>
        <row r="4">
          <cell r="C4" t="str">
            <v>玉里國中</v>
          </cell>
          <cell r="D4" t="str">
            <v>618</v>
          </cell>
          <cell r="E4" t="str">
            <v>24</v>
          </cell>
          <cell r="F4" t="str">
            <v>1117</v>
          </cell>
          <cell r="G4" t="str">
            <v>0</v>
          </cell>
          <cell r="H4" t="str">
            <v>0</v>
          </cell>
          <cell r="I4" t="str">
            <v>0</v>
          </cell>
        </row>
        <row r="5">
          <cell r="C5" t="str">
            <v>玉東國中</v>
          </cell>
          <cell r="D5" t="str">
            <v>14</v>
          </cell>
          <cell r="E5" t="str">
            <v>1</v>
          </cell>
          <cell r="F5" t="str">
            <v>68</v>
          </cell>
          <cell r="G5" t="str">
            <v>0</v>
          </cell>
          <cell r="H5" t="str">
            <v>0</v>
          </cell>
          <cell r="I5" t="str">
            <v>0</v>
          </cell>
        </row>
        <row r="6">
          <cell r="C6" t="str">
            <v>三民國中</v>
          </cell>
          <cell r="D6" t="str">
            <v>0</v>
          </cell>
          <cell r="E6" t="str">
            <v>0</v>
          </cell>
          <cell r="F6" t="str">
            <v>0</v>
          </cell>
          <cell r="G6" t="str">
            <v>0</v>
          </cell>
          <cell r="H6" t="str">
            <v>0</v>
          </cell>
          <cell r="I6" t="str">
            <v>0</v>
          </cell>
        </row>
        <row r="7">
          <cell r="C7" t="str">
            <v>美崙國中</v>
          </cell>
          <cell r="D7" t="str">
            <v>318</v>
          </cell>
          <cell r="E7" t="str">
            <v>17</v>
          </cell>
          <cell r="F7" t="str">
            <v>455</v>
          </cell>
          <cell r="G7" t="str">
            <v>0</v>
          </cell>
          <cell r="H7" t="str">
            <v>0</v>
          </cell>
          <cell r="I7" t="str">
            <v>0</v>
          </cell>
        </row>
        <row r="8">
          <cell r="C8" t="str">
            <v>花崗國中</v>
          </cell>
          <cell r="D8" t="str">
            <v>1192</v>
          </cell>
          <cell r="E8" t="str">
            <v>44</v>
          </cell>
          <cell r="F8" t="str">
            <v>2995</v>
          </cell>
          <cell r="G8" t="str">
            <v>0</v>
          </cell>
          <cell r="H8" t="str">
            <v>0</v>
          </cell>
          <cell r="I8" t="str">
            <v>0</v>
          </cell>
        </row>
        <row r="9">
          <cell r="C9" t="str">
            <v>國風國中</v>
          </cell>
          <cell r="D9" t="str">
            <v>1583</v>
          </cell>
          <cell r="E9" t="str">
            <v>57</v>
          </cell>
          <cell r="F9" t="str">
            <v>3160</v>
          </cell>
          <cell r="G9" t="str">
            <v>0</v>
          </cell>
          <cell r="H9" t="str">
            <v>15760</v>
          </cell>
          <cell r="I9" t="str">
            <v>3600</v>
          </cell>
        </row>
        <row r="10">
          <cell r="C10" t="str">
            <v>秀林國中</v>
          </cell>
          <cell r="D10" t="str">
            <v>219</v>
          </cell>
          <cell r="E10" t="str">
            <v>11</v>
          </cell>
          <cell r="F10" t="str">
            <v>633</v>
          </cell>
          <cell r="G10" t="str">
            <v>0</v>
          </cell>
          <cell r="H10" t="str">
            <v>0</v>
          </cell>
          <cell r="I10" t="str">
            <v>0</v>
          </cell>
        </row>
        <row r="11">
          <cell r="C11" t="str">
            <v>新城國中</v>
          </cell>
          <cell r="D11" t="str">
            <v>278</v>
          </cell>
          <cell r="E11" t="str">
            <v>14</v>
          </cell>
          <cell r="F11" t="str">
            <v>689</v>
          </cell>
          <cell r="G11" t="str">
            <v>0</v>
          </cell>
          <cell r="H11" t="str">
            <v>0</v>
          </cell>
          <cell r="I11" t="str">
            <v>0</v>
          </cell>
        </row>
        <row r="12">
          <cell r="C12" t="str">
            <v>吉安國中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</row>
        <row r="13">
          <cell r="C13" t="str">
            <v>宜昌國中</v>
          </cell>
          <cell r="D13" t="str">
            <v>822</v>
          </cell>
          <cell r="E13" t="str">
            <v>31</v>
          </cell>
          <cell r="F13" t="str">
            <v>1304</v>
          </cell>
          <cell r="G13" t="str">
            <v>0</v>
          </cell>
          <cell r="H13" t="str">
            <v>0</v>
          </cell>
          <cell r="I13" t="str">
            <v>0</v>
          </cell>
        </row>
        <row r="14">
          <cell r="C14" t="str">
            <v>壽豐國中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</row>
        <row r="15">
          <cell r="C15" t="str">
            <v>平和國中</v>
          </cell>
          <cell r="D15" t="str">
            <v>50</v>
          </cell>
          <cell r="E15" t="str">
            <v>3</v>
          </cell>
          <cell r="F15" t="str">
            <v>166</v>
          </cell>
          <cell r="G15" t="str">
            <v>0</v>
          </cell>
          <cell r="H15" t="str">
            <v>0</v>
          </cell>
          <cell r="I15" t="str">
            <v>0</v>
          </cell>
        </row>
        <row r="16">
          <cell r="C16" t="str">
            <v>光復國中</v>
          </cell>
          <cell r="D16" t="str">
            <v>88</v>
          </cell>
          <cell r="E16" t="str">
            <v>4</v>
          </cell>
          <cell r="F16" t="str">
            <v>194</v>
          </cell>
          <cell r="G16" t="str">
            <v>0</v>
          </cell>
          <cell r="H16" t="str">
            <v>0</v>
          </cell>
          <cell r="I16" t="str">
            <v>0</v>
          </cell>
        </row>
        <row r="17">
          <cell r="C17" t="str">
            <v>富源國中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</row>
        <row r="18">
          <cell r="C18" t="str">
            <v>鳳林國中</v>
          </cell>
          <cell r="D18" t="str">
            <v>225</v>
          </cell>
          <cell r="E18" t="str">
            <v>15</v>
          </cell>
          <cell r="F18" t="str">
            <v>926</v>
          </cell>
          <cell r="G18" t="str">
            <v>0</v>
          </cell>
          <cell r="H18" t="str">
            <v>0</v>
          </cell>
          <cell r="I18" t="str">
            <v>0</v>
          </cell>
        </row>
        <row r="19">
          <cell r="C19" t="str">
            <v>萬榮國中</v>
          </cell>
          <cell r="D19" t="str">
            <v>50</v>
          </cell>
          <cell r="E19" t="str">
            <v>3</v>
          </cell>
          <cell r="F19" t="str">
            <v>80</v>
          </cell>
          <cell r="G19" t="str">
            <v>0</v>
          </cell>
          <cell r="H19" t="str">
            <v>0</v>
          </cell>
          <cell r="I19" t="str">
            <v>0</v>
          </cell>
        </row>
        <row r="20">
          <cell r="C20" t="str">
            <v>富里國中</v>
          </cell>
          <cell r="D20" t="str">
            <v>87</v>
          </cell>
          <cell r="E20" t="str">
            <v>5</v>
          </cell>
          <cell r="F20" t="str">
            <v>308</v>
          </cell>
          <cell r="G20" t="str">
            <v>0</v>
          </cell>
          <cell r="H20" t="str">
            <v>0</v>
          </cell>
          <cell r="I20" t="str">
            <v>0</v>
          </cell>
        </row>
        <row r="21">
          <cell r="C21" t="str">
            <v>富北國中</v>
          </cell>
          <cell r="D21" t="str">
            <v>0</v>
          </cell>
          <cell r="E21" t="str">
            <v>0</v>
          </cell>
          <cell r="F21" t="str">
            <v>0</v>
          </cell>
          <cell r="G21" t="str">
            <v>0</v>
          </cell>
          <cell r="H21" t="str">
            <v>0</v>
          </cell>
          <cell r="I21" t="str">
            <v>0</v>
          </cell>
        </row>
        <row r="22">
          <cell r="C22" t="str">
            <v>豐濱國中</v>
          </cell>
          <cell r="D22" t="str">
            <v>31</v>
          </cell>
          <cell r="E22" t="str">
            <v>2</v>
          </cell>
          <cell r="F22" t="str">
            <v>74</v>
          </cell>
          <cell r="G22" t="str">
            <v>0</v>
          </cell>
          <cell r="H22" t="str">
            <v>0</v>
          </cell>
          <cell r="I22" t="str">
            <v>0</v>
          </cell>
        </row>
        <row r="23">
          <cell r="C23" t="str">
            <v>瑞穗國中</v>
          </cell>
          <cell r="D23" t="str">
            <v>193</v>
          </cell>
          <cell r="E23" t="str">
            <v>10</v>
          </cell>
          <cell r="F23" t="str">
            <v>522</v>
          </cell>
          <cell r="G23" t="str">
            <v>0</v>
          </cell>
          <cell r="H23" t="str">
            <v>0</v>
          </cell>
          <cell r="I23" t="str">
            <v>0</v>
          </cell>
        </row>
        <row r="24">
          <cell r="C24" t="str">
            <v>自強國中</v>
          </cell>
          <cell r="D24" t="str">
            <v>720</v>
          </cell>
          <cell r="E24" t="str">
            <v>27</v>
          </cell>
          <cell r="F24" t="str">
            <v>718</v>
          </cell>
          <cell r="G24" t="str">
            <v>0</v>
          </cell>
          <cell r="H24" t="str">
            <v>0</v>
          </cell>
          <cell r="I24" t="str">
            <v>0</v>
          </cell>
        </row>
        <row r="25">
          <cell r="C25" t="str">
            <v>化仁國中</v>
          </cell>
          <cell r="D25" t="str">
            <v>30</v>
          </cell>
          <cell r="E25" t="str">
            <v>2</v>
          </cell>
          <cell r="F25" t="str">
            <v>91</v>
          </cell>
          <cell r="G25" t="str">
            <v>0</v>
          </cell>
          <cell r="H25" t="str">
            <v>0</v>
          </cell>
          <cell r="I25" t="str">
            <v>0</v>
          </cell>
        </row>
        <row r="26">
          <cell r="C26" t="str">
            <v>南平國中</v>
          </cell>
          <cell r="D26" t="str">
            <v>0</v>
          </cell>
          <cell r="E26" t="str">
            <v>0</v>
          </cell>
          <cell r="F26" t="str">
            <v>0</v>
          </cell>
          <cell r="G26" t="str">
            <v>0</v>
          </cell>
          <cell r="H26" t="str">
            <v>0</v>
          </cell>
          <cell r="I26" t="str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A25" sqref="A25:A26"/>
    </sheetView>
  </sheetViews>
  <sheetFormatPr defaultRowHeight="12.75"/>
  <cols>
    <col min="1" max="1" width="5.85546875" customWidth="1"/>
    <col min="2" max="2" width="4.7109375" customWidth="1"/>
    <col min="3" max="3" width="9" style="49" customWidth="1"/>
    <col min="4" max="4" width="6.140625" style="49" customWidth="1"/>
    <col min="5" max="5" width="12.7109375" customWidth="1"/>
    <col min="6" max="6" width="10.85546875" customWidth="1"/>
    <col min="9" max="9" width="11" customWidth="1"/>
    <col min="10" max="10" width="13.140625" customWidth="1"/>
    <col min="11" max="11" width="7.5703125" customWidth="1"/>
    <col min="12" max="12" width="8.140625" customWidth="1"/>
    <col min="13" max="13" width="8.42578125" customWidth="1"/>
    <col min="14" max="14" width="15" customWidth="1"/>
    <col min="15" max="15" width="17.7109375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0.100000000000001" customHeight="1">
      <c r="A3" s="3" t="s">
        <v>1</v>
      </c>
      <c r="B3" s="3" t="s">
        <v>2</v>
      </c>
      <c r="C3" s="4" t="s">
        <v>3</v>
      </c>
      <c r="D3" s="3"/>
      <c r="E3" s="3" t="s">
        <v>4</v>
      </c>
      <c r="F3" s="5" t="s">
        <v>5</v>
      </c>
      <c r="G3" s="6" t="s">
        <v>6</v>
      </c>
      <c r="H3" s="6" t="s">
        <v>7</v>
      </c>
      <c r="I3" s="7" t="s">
        <v>8</v>
      </c>
      <c r="J3" s="8" t="s">
        <v>9</v>
      </c>
      <c r="K3" s="9" t="s">
        <v>10</v>
      </c>
      <c r="L3" s="9"/>
      <c r="M3" s="9"/>
      <c r="N3" s="10"/>
      <c r="O3" s="8" t="s">
        <v>11</v>
      </c>
    </row>
    <row r="4" spans="1:15" ht="20.100000000000001" customHeight="1">
      <c r="A4" s="11"/>
      <c r="B4" s="11"/>
      <c r="C4" s="12"/>
      <c r="D4" s="11"/>
      <c r="E4" s="11"/>
      <c r="F4" s="5"/>
      <c r="G4" s="13"/>
      <c r="H4" s="13"/>
      <c r="I4" s="14"/>
      <c r="J4" s="15"/>
      <c r="K4" s="16" t="s">
        <v>12</v>
      </c>
      <c r="L4" s="16" t="s">
        <v>13</v>
      </c>
      <c r="M4" s="16" t="s">
        <v>14</v>
      </c>
      <c r="N4" s="17"/>
      <c r="O4" s="15"/>
    </row>
    <row r="5" spans="1:15" ht="20.100000000000001" customHeight="1">
      <c r="A5" s="18">
        <v>1</v>
      </c>
      <c r="B5" s="19" ph="1">
        <v>310</v>
      </c>
      <c r="C5" s="19" ph="1">
        <v>154504</v>
      </c>
      <c r="D5" s="19" t="s">
        <v>15</v>
      </c>
      <c r="E5" s="20" t="s">
        <v>16</v>
      </c>
      <c r="F5" s="21" t="str">
        <f>VLOOKUP(E5,[1]填報資料!$C$2:$I$26,2,FALSE)</f>
        <v>318</v>
      </c>
      <c r="G5" s="22" t="str">
        <f>VLOOKUP(E5,[1]填報資料!$C$2:$I$26,3,FALSE)</f>
        <v>17</v>
      </c>
      <c r="H5" s="21" t="str">
        <f>VLOOKUP(E5,[1]填報資料!$C$2:$I$26,4,FALSE)</f>
        <v>455</v>
      </c>
      <c r="I5" s="23">
        <f>H5*10</f>
        <v>4550</v>
      </c>
      <c r="J5" s="23">
        <f>H5*360</f>
        <v>163800</v>
      </c>
      <c r="K5" s="21" t="str">
        <f>VLOOKUP(E5,[1]填報資料!$C$2:$I$26,5,FALSE)</f>
        <v>0</v>
      </c>
      <c r="L5" s="21" t="str">
        <f>VLOOKUP(E5,[1]填報資料!$C$2:$I$26,6,FALSE)</f>
        <v>0</v>
      </c>
      <c r="M5" s="21" t="str">
        <f>VLOOKUP(E5,[1]填報資料!$C$2:$I$26,7,FALSE)</f>
        <v>0</v>
      </c>
      <c r="N5" s="24"/>
      <c r="O5" s="21">
        <f t="shared" ref="O5:O21" si="0">SUM(I5:M5)</f>
        <v>168350</v>
      </c>
    </row>
    <row r="6" spans="1:15" ht="20.100000000000001" customHeight="1">
      <c r="A6" s="18">
        <v>2</v>
      </c>
      <c r="B6" s="19" ph="1">
        <v>311</v>
      </c>
      <c r="C6" s="19" ph="1">
        <v>154505</v>
      </c>
      <c r="D6" s="19" t="s">
        <v>15</v>
      </c>
      <c r="E6" s="20" t="s">
        <v>17</v>
      </c>
      <c r="F6" s="21" t="str">
        <f>VLOOKUP(E6,[1]填報資料!$C$2:$I$26,2,FALSE)</f>
        <v>1192</v>
      </c>
      <c r="G6" s="22" t="str">
        <f>VLOOKUP(E6,[1]填報資料!$C$2:$I$26,3,FALSE)</f>
        <v>44</v>
      </c>
      <c r="H6" s="21" t="str">
        <f>VLOOKUP(E6,[1]填報資料!$C$2:$I$26,4,FALSE)</f>
        <v>2995</v>
      </c>
      <c r="I6" s="23">
        <f t="shared" ref="I6:I24" si="1">H6*10</f>
        <v>29950</v>
      </c>
      <c r="J6" s="23">
        <f t="shared" ref="J6:J24" si="2">H6*360</f>
        <v>1078200</v>
      </c>
      <c r="K6" s="21" t="str">
        <f>VLOOKUP(E6,[1]填報資料!$C$2:$I$26,5,FALSE)</f>
        <v>0</v>
      </c>
      <c r="L6" s="21" t="str">
        <f>VLOOKUP(E6,[1]填報資料!$C$2:$I$26,6,FALSE)</f>
        <v>0</v>
      </c>
      <c r="M6" s="21" t="str">
        <f>VLOOKUP(E6,[1]填報資料!$C$2:$I$26,7,FALSE)</f>
        <v>0</v>
      </c>
      <c r="N6" s="24"/>
      <c r="O6" s="21">
        <f t="shared" si="0"/>
        <v>1108150</v>
      </c>
    </row>
    <row r="7" spans="1:15" ht="20.100000000000001" customHeight="1">
      <c r="A7" s="18">
        <v>3</v>
      </c>
      <c r="B7" s="19" ph="1">
        <v>312</v>
      </c>
      <c r="C7" s="19" ph="1">
        <v>154506</v>
      </c>
      <c r="D7" s="19" t="s">
        <v>15</v>
      </c>
      <c r="E7" s="20" t="s">
        <v>18</v>
      </c>
      <c r="F7" s="21" t="str">
        <f>VLOOKUP(E7,[1]填報資料!$C$2:$I$26,2,FALSE)</f>
        <v>1583</v>
      </c>
      <c r="G7" s="22" t="str">
        <f>VLOOKUP(E7,[1]填報資料!$C$2:$I$26,3,FALSE)</f>
        <v>57</v>
      </c>
      <c r="H7" s="21" t="str">
        <f>VLOOKUP(E7,[1]填報資料!$C$2:$I$26,4,FALSE)</f>
        <v>3160</v>
      </c>
      <c r="I7" s="23">
        <f t="shared" si="1"/>
        <v>31600</v>
      </c>
      <c r="J7" s="23">
        <f t="shared" si="2"/>
        <v>1137600</v>
      </c>
      <c r="K7" s="21" t="str">
        <f>VLOOKUP(E7,[1]填報資料!$C$2:$I$26,5,FALSE)</f>
        <v>0</v>
      </c>
      <c r="L7" s="21" t="str">
        <f>VLOOKUP(E7,[1]填報資料!$C$2:$I$26,6,FALSE)</f>
        <v>15760</v>
      </c>
      <c r="M7" s="21" t="str">
        <f>VLOOKUP(E7,[1]填報資料!$C$2:$I$26,7,FALSE)</f>
        <v>3600</v>
      </c>
      <c r="N7" s="24"/>
      <c r="O7" s="21">
        <f t="shared" si="0"/>
        <v>1169200</v>
      </c>
    </row>
    <row r="8" spans="1:15" ht="20.100000000000001" customHeight="1">
      <c r="A8" s="18">
        <v>4</v>
      </c>
      <c r="B8" s="19" ph="1">
        <v>313</v>
      </c>
      <c r="C8" s="19" ph="1">
        <v>154522</v>
      </c>
      <c r="D8" s="19" t="s">
        <v>15</v>
      </c>
      <c r="E8" s="20" t="s">
        <v>19</v>
      </c>
      <c r="F8" s="21">
        <v>718</v>
      </c>
      <c r="G8" s="22" t="str">
        <f>VLOOKUP(E8,[1]填報資料!$C$2:$I$26,3,FALSE)</f>
        <v>27</v>
      </c>
      <c r="H8" s="21" t="str">
        <f>VLOOKUP(E8,[1]填報資料!$C$2:$I$26,4,FALSE)</f>
        <v>718</v>
      </c>
      <c r="I8" s="23">
        <f t="shared" si="1"/>
        <v>7180</v>
      </c>
      <c r="J8" s="23">
        <f t="shared" si="2"/>
        <v>258480</v>
      </c>
      <c r="K8" s="21" t="str">
        <f>VLOOKUP(E8,[1]填報資料!$C$2:$I$26,5,FALSE)</f>
        <v>0</v>
      </c>
      <c r="L8" s="21" t="str">
        <f>VLOOKUP(E8,[1]填報資料!$C$2:$I$26,6,FALSE)</f>
        <v>0</v>
      </c>
      <c r="M8" s="21" t="str">
        <f>VLOOKUP(E8,[1]填報資料!$C$2:$I$26,7,FALSE)</f>
        <v>0</v>
      </c>
      <c r="N8" s="24"/>
      <c r="O8" s="21">
        <f t="shared" si="0"/>
        <v>265660</v>
      </c>
    </row>
    <row r="9" spans="1:15" ht="20.100000000000001" customHeight="1">
      <c r="A9" s="18">
        <v>5</v>
      </c>
      <c r="B9" s="19" ph="1">
        <v>315</v>
      </c>
      <c r="C9" s="19" ph="1">
        <v>154507</v>
      </c>
      <c r="D9" s="19" t="s">
        <v>15</v>
      </c>
      <c r="E9" s="20" t="s">
        <v>20</v>
      </c>
      <c r="F9" s="21" t="str">
        <f>VLOOKUP(E9,[1]填報資料!$C$2:$I$26,2,FALSE)</f>
        <v>219</v>
      </c>
      <c r="G9" s="22" t="str">
        <f>VLOOKUP(E9,[1]填報資料!$C$2:$I$26,3,FALSE)</f>
        <v>11</v>
      </c>
      <c r="H9" s="21" t="str">
        <f>VLOOKUP(E9,[1]填報資料!$C$2:$I$26,4,FALSE)</f>
        <v>633</v>
      </c>
      <c r="I9" s="23">
        <f t="shared" si="1"/>
        <v>6330</v>
      </c>
      <c r="J9" s="23">
        <f t="shared" si="2"/>
        <v>227880</v>
      </c>
      <c r="K9" s="21" t="str">
        <f>VLOOKUP(E9,[1]填報資料!$C$2:$I$26,5,FALSE)</f>
        <v>0</v>
      </c>
      <c r="L9" s="21" t="str">
        <f>VLOOKUP(E9,[1]填報資料!$C$2:$I$26,6,FALSE)</f>
        <v>0</v>
      </c>
      <c r="M9" s="21" t="str">
        <f>VLOOKUP(E9,[1]填報資料!$C$2:$I$26,7,FALSE)</f>
        <v>0</v>
      </c>
      <c r="N9" s="24"/>
      <c r="O9" s="21">
        <f t="shared" si="0"/>
        <v>234210</v>
      </c>
    </row>
    <row r="10" spans="1:15" ht="20.100000000000001" customHeight="1">
      <c r="A10" s="18">
        <v>6</v>
      </c>
      <c r="B10" s="19" ph="1">
        <v>316</v>
      </c>
      <c r="C10" s="19" ph="1">
        <v>15450</v>
      </c>
      <c r="D10" s="19" t="s">
        <v>15</v>
      </c>
      <c r="E10" s="20" t="s">
        <v>21</v>
      </c>
      <c r="F10" s="21" t="str">
        <f>VLOOKUP(E10,[1]填報資料!$C$2:$I$26,2,FALSE)</f>
        <v>278</v>
      </c>
      <c r="G10" s="22" t="str">
        <f>VLOOKUP(E10,[1]填報資料!$C$2:$I$26,3,FALSE)</f>
        <v>14</v>
      </c>
      <c r="H10" s="21" t="str">
        <f>VLOOKUP(E10,[1]填報資料!$C$2:$I$26,4,FALSE)</f>
        <v>689</v>
      </c>
      <c r="I10" s="23">
        <f t="shared" si="1"/>
        <v>6890</v>
      </c>
      <c r="J10" s="23">
        <f t="shared" si="2"/>
        <v>248040</v>
      </c>
      <c r="K10" s="21" t="str">
        <f>VLOOKUP(E10,[1]填報資料!$C$2:$I$26,5,FALSE)</f>
        <v>0</v>
      </c>
      <c r="L10" s="21" t="str">
        <f>VLOOKUP(E10,[1]填報資料!$C$2:$I$26,6,FALSE)</f>
        <v>0</v>
      </c>
      <c r="M10" s="21" t="str">
        <f>VLOOKUP(E10,[1]填報資料!$C$2:$I$26,7,FALSE)</f>
        <v>0</v>
      </c>
      <c r="N10" s="24"/>
      <c r="O10" s="21">
        <f t="shared" si="0"/>
        <v>254930</v>
      </c>
    </row>
    <row r="11" spans="1:15" ht="20.100000000000001" customHeight="1">
      <c r="A11" s="18">
        <v>7</v>
      </c>
      <c r="B11" s="25" ph="1">
        <v>317</v>
      </c>
      <c r="C11" s="25" ph="1">
        <v>154510</v>
      </c>
      <c r="D11" s="19" t="s">
        <v>15</v>
      </c>
      <c r="E11" s="26" t="s">
        <v>22</v>
      </c>
      <c r="F11" s="21" t="str">
        <f>VLOOKUP(E11,[1]填報資料!$C$2:$I$26,2,FALSE)</f>
        <v>822</v>
      </c>
      <c r="G11" s="22" t="str">
        <f>VLOOKUP(E11,[1]填報資料!$C$2:$I$26,3,FALSE)</f>
        <v>31</v>
      </c>
      <c r="H11" s="21" t="str">
        <f>VLOOKUP(E11,[1]填報資料!$C$2:$I$26,4,FALSE)</f>
        <v>1304</v>
      </c>
      <c r="I11" s="23">
        <f t="shared" si="1"/>
        <v>13040</v>
      </c>
      <c r="J11" s="23">
        <f t="shared" si="2"/>
        <v>469440</v>
      </c>
      <c r="K11" s="21" t="str">
        <f>VLOOKUP(E11,[1]填報資料!$C$2:$I$26,5,FALSE)</f>
        <v>0</v>
      </c>
      <c r="L11" s="21" t="str">
        <f>VLOOKUP(E11,[1]填報資料!$C$2:$I$26,6,FALSE)</f>
        <v>0</v>
      </c>
      <c r="M11" s="21" t="str">
        <f>VLOOKUP(E11,[1]填報資料!$C$2:$I$26,7,FALSE)</f>
        <v>0</v>
      </c>
      <c r="N11" s="24"/>
      <c r="O11" s="21">
        <f t="shared" si="0"/>
        <v>482480</v>
      </c>
    </row>
    <row r="12" spans="1:15" ht="20.100000000000001" customHeight="1">
      <c r="A12" s="18">
        <v>8</v>
      </c>
      <c r="B12" s="25" ph="1">
        <v>318</v>
      </c>
      <c r="C12" s="25" ph="1">
        <v>154523</v>
      </c>
      <c r="D12" s="19" t="s">
        <v>15</v>
      </c>
      <c r="E12" s="26" t="s">
        <v>23</v>
      </c>
      <c r="F12" s="21" t="str">
        <f>VLOOKUP(E12,[1]填報資料!$C$2:$I$26,2,FALSE)</f>
        <v>30</v>
      </c>
      <c r="G12" s="22" t="str">
        <f>VLOOKUP(E12,[1]填報資料!$C$2:$I$26,3,FALSE)</f>
        <v>2</v>
      </c>
      <c r="H12" s="21" t="str">
        <f>VLOOKUP(E12,[1]填報資料!$C$2:$I$26,4,FALSE)</f>
        <v>91</v>
      </c>
      <c r="I12" s="23">
        <f t="shared" si="1"/>
        <v>910</v>
      </c>
      <c r="J12" s="23">
        <f t="shared" si="2"/>
        <v>32760</v>
      </c>
      <c r="K12" s="21" t="str">
        <f>VLOOKUP(E12,[1]填報資料!$C$2:$I$26,5,FALSE)</f>
        <v>0</v>
      </c>
      <c r="L12" s="21" t="str">
        <f>VLOOKUP(E12,[1]填報資料!$C$2:$I$26,6,FALSE)</f>
        <v>0</v>
      </c>
      <c r="M12" s="21" t="str">
        <f>VLOOKUP(E12,[1]填報資料!$C$2:$I$26,7,FALSE)</f>
        <v>0</v>
      </c>
      <c r="N12" s="24"/>
      <c r="O12" s="21">
        <f t="shared" si="0"/>
        <v>33670</v>
      </c>
    </row>
    <row r="13" spans="1:15" ht="20.100000000000001" customHeight="1">
      <c r="A13" s="18">
        <v>9</v>
      </c>
      <c r="B13" s="25" ph="1">
        <v>321</v>
      </c>
      <c r="C13" s="25" ph="1">
        <v>154512</v>
      </c>
      <c r="D13" s="19" t="s">
        <v>24</v>
      </c>
      <c r="E13" s="26" t="s">
        <v>25</v>
      </c>
      <c r="F13" s="21" t="str">
        <f>VLOOKUP(E13,[1]填報資料!$C$2:$I$26,2,FALSE)</f>
        <v>50</v>
      </c>
      <c r="G13" s="22" t="str">
        <f>VLOOKUP(E13,[1]填報資料!$C$2:$I$26,3,FALSE)</f>
        <v>3</v>
      </c>
      <c r="H13" s="21" t="str">
        <f>VLOOKUP(E13,[1]填報資料!$C$2:$I$26,4,FALSE)</f>
        <v>166</v>
      </c>
      <c r="I13" s="23">
        <f t="shared" si="1"/>
        <v>1660</v>
      </c>
      <c r="J13" s="23">
        <f t="shared" si="2"/>
        <v>59760</v>
      </c>
      <c r="K13" s="21" t="str">
        <f>VLOOKUP(E13,[1]填報資料!$C$2:$I$26,5,FALSE)</f>
        <v>0</v>
      </c>
      <c r="L13" s="21" t="str">
        <f>VLOOKUP(E13,[1]填報資料!$C$2:$I$26,6,FALSE)</f>
        <v>0</v>
      </c>
      <c r="M13" s="21" t="str">
        <f>VLOOKUP(E13,[1]填報資料!$C$2:$I$26,7,FALSE)</f>
        <v>0</v>
      </c>
      <c r="N13" s="24"/>
      <c r="O13" s="21">
        <f t="shared" si="0"/>
        <v>61420</v>
      </c>
    </row>
    <row r="14" spans="1:15" ht="20.100000000000001" customHeight="1">
      <c r="A14" s="18">
        <v>10</v>
      </c>
      <c r="B14" s="25" ph="1">
        <v>325</v>
      </c>
      <c r="C14" s="25" ph="1">
        <v>154515</v>
      </c>
      <c r="D14" s="19" t="s">
        <v>15</v>
      </c>
      <c r="E14" s="26" t="s">
        <v>26</v>
      </c>
      <c r="F14" s="21" t="str">
        <f>VLOOKUP(E14,[1]填報資料!$C$2:$I$26,2,FALSE)</f>
        <v>225</v>
      </c>
      <c r="G14" s="22" t="str">
        <f>VLOOKUP(E14,[1]填報資料!$C$2:$I$26,3,FALSE)</f>
        <v>15</v>
      </c>
      <c r="H14" s="21" t="str">
        <f>VLOOKUP(E14,[1]填報資料!$C$2:$I$26,4,FALSE)</f>
        <v>926</v>
      </c>
      <c r="I14" s="23">
        <f t="shared" si="1"/>
        <v>9260</v>
      </c>
      <c r="J14" s="23">
        <f t="shared" si="2"/>
        <v>333360</v>
      </c>
      <c r="K14" s="21" t="str">
        <f>VLOOKUP(E14,[1]填報資料!$C$2:$I$26,5,FALSE)</f>
        <v>0</v>
      </c>
      <c r="L14" s="21" t="str">
        <f>VLOOKUP(E14,[1]填報資料!$C$2:$I$26,6,FALSE)</f>
        <v>0</v>
      </c>
      <c r="M14" s="21" t="str">
        <f>VLOOKUP(E14,[1]填報資料!$C$2:$I$26,7,FALSE)</f>
        <v>0</v>
      </c>
      <c r="N14" s="24"/>
      <c r="O14" s="21">
        <f t="shared" si="0"/>
        <v>342620</v>
      </c>
    </row>
    <row r="15" spans="1:15" ht="20.100000000000001" customHeight="1">
      <c r="A15" s="27">
        <v>11</v>
      </c>
      <c r="B15" s="25" ph="1">
        <v>326</v>
      </c>
      <c r="C15" s="25" ph="1">
        <v>154516</v>
      </c>
      <c r="D15" s="19" t="s">
        <v>24</v>
      </c>
      <c r="E15" s="26" t="s">
        <v>27</v>
      </c>
      <c r="F15" s="21" t="str">
        <f>VLOOKUP(E15,[1]填報資料!$C$2:$I$26,2,FALSE)</f>
        <v>50</v>
      </c>
      <c r="G15" s="22" t="str">
        <f>VLOOKUP(E15,[1]填報資料!$C$2:$I$26,3,FALSE)</f>
        <v>3</v>
      </c>
      <c r="H15" s="21" t="str">
        <f>VLOOKUP(E15,[1]填報資料!$C$2:$I$26,4,FALSE)</f>
        <v>80</v>
      </c>
      <c r="I15" s="23">
        <f t="shared" si="1"/>
        <v>800</v>
      </c>
      <c r="J15" s="23">
        <f t="shared" si="2"/>
        <v>28800</v>
      </c>
      <c r="K15" s="21" t="str">
        <f>VLOOKUP(E15,[1]填報資料!$C$2:$I$26,5,FALSE)</f>
        <v>0</v>
      </c>
      <c r="L15" s="21" t="str">
        <f>VLOOKUP(E15,[1]填報資料!$C$2:$I$26,6,FALSE)</f>
        <v>0</v>
      </c>
      <c r="M15" s="21" t="str">
        <f>VLOOKUP(E15,[1]填報資料!$C$2:$I$26,7,FALSE)</f>
        <v>0</v>
      </c>
      <c r="N15" s="24"/>
      <c r="O15" s="21">
        <f t="shared" si="0"/>
        <v>29600</v>
      </c>
    </row>
    <row r="16" spans="1:15" ht="20.100000000000001" customHeight="1">
      <c r="A16" s="27">
        <v>12</v>
      </c>
      <c r="B16" s="25" ph="1">
        <v>327</v>
      </c>
      <c r="C16" s="25" ph="1">
        <v>154516</v>
      </c>
      <c r="D16" s="19" t="s">
        <v>15</v>
      </c>
      <c r="E16" s="26" t="s">
        <v>28</v>
      </c>
      <c r="F16" s="21" t="str">
        <f>VLOOKUP(E16,[1]填報資料!$C$2:$I$26,2,FALSE)</f>
        <v>88</v>
      </c>
      <c r="G16" s="22" t="str">
        <f>VLOOKUP(E16,[1]填報資料!$C$2:$I$26,3,FALSE)</f>
        <v>4</v>
      </c>
      <c r="H16" s="21" t="str">
        <f>VLOOKUP(E16,[1]填報資料!$C$2:$I$26,4,FALSE)</f>
        <v>194</v>
      </c>
      <c r="I16" s="23">
        <f t="shared" si="1"/>
        <v>1940</v>
      </c>
      <c r="J16" s="23">
        <f t="shared" si="2"/>
        <v>69840</v>
      </c>
      <c r="K16" s="21" t="str">
        <f>VLOOKUP(E16,[1]填報資料!$C$2:$I$26,5,FALSE)</f>
        <v>0</v>
      </c>
      <c r="L16" s="21" t="str">
        <f>VLOOKUP(E16,[1]填報資料!$C$2:$I$26,6,FALSE)</f>
        <v>0</v>
      </c>
      <c r="M16" s="21" t="str">
        <f>VLOOKUP(E16,[1]填報資料!$C$2:$I$26,7,FALSE)</f>
        <v>0</v>
      </c>
      <c r="N16" s="24"/>
      <c r="O16" s="21">
        <f t="shared" si="0"/>
        <v>71780</v>
      </c>
    </row>
    <row r="17" spans="1:15" ht="20.100000000000001" customHeight="1">
      <c r="A17" s="27">
        <v>13</v>
      </c>
      <c r="B17" s="25" ph="1">
        <v>329</v>
      </c>
      <c r="C17" s="25" ph="1">
        <v>154520</v>
      </c>
      <c r="D17" s="19" t="s">
        <v>15</v>
      </c>
      <c r="E17" s="26" t="s">
        <v>29</v>
      </c>
      <c r="F17" s="21" t="str">
        <f>VLOOKUP(E17,[1]填報資料!$C$2:$I$26,2,FALSE)</f>
        <v>193</v>
      </c>
      <c r="G17" s="22" t="str">
        <f>VLOOKUP(E17,[1]填報資料!$C$2:$I$26,3,FALSE)</f>
        <v>10</v>
      </c>
      <c r="H17" s="21" t="str">
        <f>VLOOKUP(E17,[1]填報資料!$C$2:$I$26,4,FALSE)</f>
        <v>522</v>
      </c>
      <c r="I17" s="23">
        <f t="shared" si="1"/>
        <v>5220</v>
      </c>
      <c r="J17" s="23">
        <f t="shared" si="2"/>
        <v>187920</v>
      </c>
      <c r="K17" s="21" t="str">
        <f>VLOOKUP(E17,[1]填報資料!$C$2:$I$26,5,FALSE)</f>
        <v>0</v>
      </c>
      <c r="L17" s="21" t="str">
        <f>VLOOKUP(E17,[1]填報資料!$C$2:$I$26,6,FALSE)</f>
        <v>0</v>
      </c>
      <c r="M17" s="21" t="str">
        <f>VLOOKUP(E17,[1]填報資料!$C$2:$I$26,7,FALSE)</f>
        <v>0</v>
      </c>
      <c r="N17" s="24"/>
      <c r="O17" s="21">
        <f t="shared" si="0"/>
        <v>193140</v>
      </c>
    </row>
    <row r="18" spans="1:15" ht="20.100000000000001" customHeight="1">
      <c r="A18" s="27">
        <v>14</v>
      </c>
      <c r="B18" s="25" ph="1">
        <v>332</v>
      </c>
      <c r="C18" s="25" ph="1">
        <v>154501</v>
      </c>
      <c r="D18" s="19" t="s">
        <v>15</v>
      </c>
      <c r="E18" s="26" t="s">
        <v>30</v>
      </c>
      <c r="F18" s="21" t="str">
        <f>VLOOKUP(E18,[1]填報資料!$C$2:$I$26,2,FALSE)</f>
        <v>618</v>
      </c>
      <c r="G18" s="22" t="str">
        <f>VLOOKUP(E18,[1]填報資料!$C$2:$I$26,3,FALSE)</f>
        <v>24</v>
      </c>
      <c r="H18" s="21" t="str">
        <f>VLOOKUP(E18,[1]填報資料!$C$2:$I$26,4,FALSE)</f>
        <v>1117</v>
      </c>
      <c r="I18" s="23">
        <f t="shared" si="1"/>
        <v>11170</v>
      </c>
      <c r="J18" s="23">
        <f t="shared" si="2"/>
        <v>402120</v>
      </c>
      <c r="K18" s="21" t="str">
        <f>VLOOKUP(E18,[1]填報資料!$C$2:$I$26,5,FALSE)</f>
        <v>0</v>
      </c>
      <c r="L18" s="21" t="str">
        <f>VLOOKUP(E18,[1]填報資料!$C$2:$I$26,6,FALSE)</f>
        <v>0</v>
      </c>
      <c r="M18" s="21" t="str">
        <f>VLOOKUP(E18,[1]填報資料!$C$2:$I$26,7,FALSE)</f>
        <v>0</v>
      </c>
      <c r="N18" s="24"/>
      <c r="O18" s="21">
        <f t="shared" si="0"/>
        <v>413290</v>
      </c>
    </row>
    <row r="19" spans="1:15" ht="20.100000000000001" customHeight="1">
      <c r="A19" s="27">
        <v>15</v>
      </c>
      <c r="B19" s="25" ph="1">
        <v>333</v>
      </c>
      <c r="C19" s="25" ph="1">
        <v>154502</v>
      </c>
      <c r="D19" s="19" t="s">
        <v>24</v>
      </c>
      <c r="E19" s="26" t="s">
        <v>31</v>
      </c>
      <c r="F19" s="21" t="str">
        <f>VLOOKUP(E19,[1]填報資料!$C$2:$I$26,2,FALSE)</f>
        <v>14</v>
      </c>
      <c r="G19" s="22" t="str">
        <f>VLOOKUP(E19,[1]填報資料!$C$2:$I$26,3,FALSE)</f>
        <v>1</v>
      </c>
      <c r="H19" s="21" t="str">
        <f>VLOOKUP(E19,[1]填報資料!$C$2:$I$26,4,FALSE)</f>
        <v>68</v>
      </c>
      <c r="I19" s="23">
        <f t="shared" si="1"/>
        <v>680</v>
      </c>
      <c r="J19" s="23">
        <f t="shared" si="2"/>
        <v>24480</v>
      </c>
      <c r="K19" s="21" t="str">
        <f>VLOOKUP(E19,[1]填報資料!$C$2:$I$26,5,FALSE)</f>
        <v>0</v>
      </c>
      <c r="L19" s="21" t="str">
        <f>VLOOKUP(E19,[1]填報資料!$C$2:$I$26,6,FALSE)</f>
        <v>0</v>
      </c>
      <c r="M19" s="21" t="str">
        <f>VLOOKUP(E19,[1]填報資料!$C$2:$I$26,7,FALSE)</f>
        <v>0</v>
      </c>
      <c r="N19" s="24"/>
      <c r="O19" s="21">
        <f t="shared" si="0"/>
        <v>25160</v>
      </c>
    </row>
    <row r="20" spans="1:15" ht="20.100000000000001" customHeight="1">
      <c r="A20" s="27">
        <v>16</v>
      </c>
      <c r="B20" s="25" ph="1">
        <v>335</v>
      </c>
      <c r="C20" s="25" ph="1">
        <v>154517</v>
      </c>
      <c r="D20" s="19" t="s">
        <v>15</v>
      </c>
      <c r="E20" s="26" t="s">
        <v>32</v>
      </c>
      <c r="F20" s="21" t="str">
        <f>VLOOKUP(E20,[1]填報資料!$C$2:$I$26,2,FALSE)</f>
        <v>87</v>
      </c>
      <c r="G20" s="22" t="str">
        <f>VLOOKUP(E20,[1]填報資料!$C$2:$I$26,3,FALSE)</f>
        <v>5</v>
      </c>
      <c r="H20" s="21" t="str">
        <f>VLOOKUP(E20,[1]填報資料!$C$2:$I$26,4,FALSE)</f>
        <v>308</v>
      </c>
      <c r="I20" s="23">
        <f t="shared" si="1"/>
        <v>3080</v>
      </c>
      <c r="J20" s="23">
        <f t="shared" si="2"/>
        <v>110880</v>
      </c>
      <c r="K20" s="21" t="str">
        <f>VLOOKUP(E20,[1]填報資料!$C$2:$I$26,5,FALSE)</f>
        <v>0</v>
      </c>
      <c r="L20" s="21" t="str">
        <f>VLOOKUP(E20,[1]填報資料!$C$2:$I$26,6,FALSE)</f>
        <v>0</v>
      </c>
      <c r="M20" s="21" t="str">
        <f>VLOOKUP(E20,[1]填報資料!$C$2:$I$26,7,FALSE)</f>
        <v>0</v>
      </c>
      <c r="N20" s="24"/>
      <c r="O20" s="21">
        <f t="shared" si="0"/>
        <v>113960</v>
      </c>
    </row>
    <row r="21" spans="1:15" ht="20.100000000000001" customHeight="1">
      <c r="A21" s="27">
        <v>17</v>
      </c>
      <c r="B21" s="25" ph="1">
        <v>336</v>
      </c>
      <c r="C21" s="25" ph="1">
        <v>154519</v>
      </c>
      <c r="D21" s="19" t="s">
        <v>24</v>
      </c>
      <c r="E21" s="26" t="s">
        <v>33</v>
      </c>
      <c r="F21" s="21">
        <v>67</v>
      </c>
      <c r="G21" s="22">
        <v>5</v>
      </c>
      <c r="H21" s="21" t="str">
        <f>VLOOKUP(E21,[1]填報資料!$C$2:$I$26,4,FALSE)</f>
        <v>74</v>
      </c>
      <c r="I21" s="23">
        <f t="shared" si="1"/>
        <v>740</v>
      </c>
      <c r="J21" s="23">
        <f t="shared" si="2"/>
        <v>26640</v>
      </c>
      <c r="K21" s="21" t="str">
        <f>VLOOKUP(E21,[1]填報資料!$C$2:$I$26,5,FALSE)</f>
        <v>0</v>
      </c>
      <c r="L21" s="21" t="str">
        <f>VLOOKUP(E21,[1]填報資料!$C$2:$I$26,6,FALSE)</f>
        <v>0</v>
      </c>
      <c r="M21" s="21" t="str">
        <f>VLOOKUP(E21,[1]填報資料!$C$2:$I$26,7,FALSE)</f>
        <v>0</v>
      </c>
      <c r="N21" s="24"/>
      <c r="O21" s="21">
        <f t="shared" si="0"/>
        <v>27380</v>
      </c>
    </row>
    <row r="22" spans="1:15" ht="20.100000000000001" customHeight="1">
      <c r="A22" s="27"/>
      <c r="B22" s="28"/>
      <c r="C22" s="28"/>
      <c r="D22" s="28"/>
      <c r="E22" s="29"/>
      <c r="F22" s="21"/>
      <c r="G22" s="22"/>
      <c r="H22" s="21"/>
      <c r="I22" s="23"/>
      <c r="J22" s="23"/>
      <c r="K22" s="21"/>
      <c r="L22" s="21"/>
      <c r="M22" s="21"/>
      <c r="N22" s="30" t="s">
        <v>34</v>
      </c>
      <c r="O22" s="31">
        <f>SUM(O5:O21)</f>
        <v>4995000</v>
      </c>
    </row>
    <row r="23" spans="1:15" ht="20.100000000000001" customHeight="1">
      <c r="A23" s="32">
        <v>18</v>
      </c>
      <c r="B23" s="33">
        <v>2539</v>
      </c>
      <c r="C23" s="33">
        <v>151306</v>
      </c>
      <c r="D23" s="19" t="s">
        <v>35</v>
      </c>
      <c r="E23" s="34" t="s">
        <v>36</v>
      </c>
      <c r="F23" s="21" t="str">
        <f>VLOOKUP(E23,[1]填報資料!$C$2:$I$26,2,FALSE)</f>
        <v>344</v>
      </c>
      <c r="G23" s="22" t="str">
        <f>VLOOKUP(E23,[1]填報資料!$C$2:$I$26,3,FALSE)</f>
        <v>12</v>
      </c>
      <c r="H23" s="21" t="str">
        <f>VLOOKUP(E23,[1]填報資料!$C$2:$I$26,4,FALSE)</f>
        <v>993</v>
      </c>
      <c r="I23" s="23">
        <f t="shared" si="1"/>
        <v>9930</v>
      </c>
      <c r="J23" s="23">
        <f t="shared" si="2"/>
        <v>357480</v>
      </c>
      <c r="K23" s="21" t="str">
        <f>VLOOKUP(E23,[1]填報資料!$C$2:$I$26,5,FALSE)</f>
        <v>0</v>
      </c>
      <c r="L23" s="21" t="str">
        <f>VLOOKUP(E23,[1]填報資料!$C$2:$I$26,6,FALSE)</f>
        <v>0</v>
      </c>
      <c r="M23" s="21" t="str">
        <f>VLOOKUP(E23,[1]填報資料!$C$2:$I$26,7,FALSE)</f>
        <v>0</v>
      </c>
      <c r="N23" s="24"/>
      <c r="O23" s="21">
        <f>SUM(I23:M23)</f>
        <v>367410</v>
      </c>
    </row>
    <row r="24" spans="1:15" ht="20.100000000000001" customHeight="1">
      <c r="A24" s="27">
        <v>19</v>
      </c>
      <c r="B24" s="33">
        <v>2541</v>
      </c>
      <c r="C24" s="33">
        <v>151312</v>
      </c>
      <c r="D24" s="19" t="s">
        <v>35</v>
      </c>
      <c r="E24" s="34" t="s">
        <v>37</v>
      </c>
      <c r="F24" s="21" t="str">
        <f>VLOOKUP(E24,[1]填報資料!$C$2:$I$26,2,FALSE)</f>
        <v>657</v>
      </c>
      <c r="G24" s="22" t="str">
        <f>VLOOKUP(E24,[1]填報資料!$C$2:$I$26,3,FALSE)</f>
        <v>21</v>
      </c>
      <c r="H24" s="21" t="str">
        <f>VLOOKUP(E24,[1]填報資料!$C$2:$I$26,4,FALSE)</f>
        <v>1157</v>
      </c>
      <c r="I24" s="23">
        <f t="shared" si="1"/>
        <v>11570</v>
      </c>
      <c r="J24" s="23">
        <f t="shared" si="2"/>
        <v>416520</v>
      </c>
      <c r="K24" s="21" t="str">
        <f>VLOOKUP(E24,[1]填報資料!$C$2:$I$26,5,FALSE)</f>
        <v>0</v>
      </c>
      <c r="L24" s="21" t="str">
        <f>VLOOKUP(E24,[1]填報資料!$C$2:$I$26,6,FALSE)</f>
        <v>0</v>
      </c>
      <c r="M24" s="21" t="str">
        <f>VLOOKUP(E24,[1]填報資料!$C$2:$I$26,7,FALSE)</f>
        <v>0</v>
      </c>
      <c r="N24" s="24"/>
      <c r="O24" s="21">
        <f>SUM(I24:M24)</f>
        <v>428090</v>
      </c>
    </row>
    <row r="25" spans="1:15" ht="20.100000000000001" customHeight="1">
      <c r="A25" s="4" t="s">
        <v>38</v>
      </c>
      <c r="B25" s="35"/>
      <c r="C25" s="28"/>
      <c r="D25" s="28"/>
      <c r="E25" s="36"/>
      <c r="F25" s="37"/>
      <c r="G25" s="37"/>
      <c r="H25" s="37"/>
      <c r="I25" s="38"/>
      <c r="J25" s="38"/>
      <c r="K25" s="39"/>
      <c r="L25" s="39"/>
      <c r="M25" s="39"/>
      <c r="N25" s="30" t="s">
        <v>39</v>
      </c>
      <c r="O25" s="31">
        <f>SUM(O23:O24)</f>
        <v>795500</v>
      </c>
    </row>
    <row r="26" spans="1:15" ht="20.100000000000001" customHeight="1">
      <c r="A26" s="12"/>
      <c r="B26" s="40"/>
      <c r="C26" s="41"/>
      <c r="D26" s="41"/>
      <c r="E26" s="41"/>
      <c r="F26" s="42" t="s">
        <v>40</v>
      </c>
      <c r="G26" s="42" t="s">
        <v>41</v>
      </c>
      <c r="H26" s="43"/>
      <c r="I26" s="38"/>
      <c r="J26" s="38"/>
      <c r="K26" s="39"/>
      <c r="L26" s="39"/>
      <c r="M26" s="39"/>
      <c r="N26" s="44" t="s">
        <v>42</v>
      </c>
      <c r="O26" s="45">
        <v>5790500</v>
      </c>
    </row>
    <row r="27" spans="1:15" ht="20.100000000000001" customHeight="1">
      <c r="A27" s="46"/>
      <c r="B27" s="47"/>
      <c r="C27" s="47"/>
      <c r="D27" s="47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15" ht="20.100000000000001" customHeight="1">
      <c r="A28" s="47"/>
    </row>
    <row r="29" spans="1:15" ht="20.100000000000001" customHeight="1"/>
    <row r="30" spans="1:15" ht="20.100000000000001" customHeight="1"/>
    <row r="31" spans="1:15" ht="20.100000000000001" customHeight="1"/>
    <row r="32" spans="1:15" ht="30" customHeight="1"/>
  </sheetData>
  <mergeCells count="14">
    <mergeCell ref="J3:J4"/>
    <mergeCell ref="K3:M3"/>
    <mergeCell ref="O3:O4"/>
    <mergeCell ref="A25:A26"/>
    <mergeCell ref="A1:O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經費一覽表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2018-03-27T07:59:16Z</dcterms:created>
  <dcterms:modified xsi:type="dcterms:W3CDTF">2018-03-27T08:00:22Z</dcterms:modified>
</cp:coreProperties>
</file>