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0" windowWidth="19440" windowHeight="7680"/>
  </bookViews>
  <sheets>
    <sheet name="總計表" sheetId="2" r:id="rId1"/>
  </sheets>
  <calcPr calcId="145621"/>
</workbook>
</file>

<file path=xl/calcChain.xml><?xml version="1.0" encoding="utf-8"?>
<calcChain xmlns="http://schemas.openxmlformats.org/spreadsheetml/2006/main">
  <c r="U391" i="2" l="1"/>
  <c r="S283" i="2" l="1"/>
  <c r="S276" i="2"/>
  <c r="S275" i="2"/>
  <c r="S228" i="2"/>
  <c r="S207" i="2"/>
  <c r="S201" i="2"/>
  <c r="S183" i="2"/>
  <c r="S158" i="2"/>
  <c r="S91" i="2"/>
  <c r="S38" i="2"/>
  <c r="S28" i="2"/>
  <c r="S24" i="2"/>
  <c r="S3" i="2"/>
  <c r="R140" i="2"/>
  <c r="R133" i="2"/>
  <c r="R126" i="2"/>
  <c r="R106" i="2"/>
  <c r="R94" i="2"/>
  <c r="R91" i="2"/>
  <c r="R38" i="2"/>
  <c r="R28" i="2"/>
  <c r="R24" i="2"/>
  <c r="R21" i="2"/>
  <c r="P339" i="2"/>
  <c r="P331" i="2"/>
  <c r="P328" i="2"/>
  <c r="P326" i="2"/>
  <c r="P320" i="2"/>
  <c r="P283" i="2"/>
  <c r="P276" i="2"/>
  <c r="P275" i="2"/>
  <c r="P228" i="2"/>
  <c r="P207" i="2"/>
  <c r="P201" i="2"/>
  <c r="P183" i="2"/>
  <c r="P158" i="2"/>
  <c r="P91" i="2"/>
  <c r="P38" i="2"/>
  <c r="P28" i="2"/>
  <c r="P24" i="2"/>
  <c r="P3" i="2"/>
  <c r="N126" i="2"/>
  <c r="N140" i="2"/>
  <c r="N133" i="2"/>
  <c r="N106" i="2"/>
  <c r="N94" i="2"/>
  <c r="N91" i="2"/>
  <c r="N38" i="2"/>
  <c r="N28" i="2"/>
  <c r="N24" i="2"/>
  <c r="N21" i="2"/>
  <c r="T38" i="2" l="1"/>
  <c r="T91" i="2"/>
  <c r="T28" i="2"/>
  <c r="T24" i="2"/>
  <c r="J91" i="2"/>
  <c r="J38" i="2"/>
  <c r="J28" i="2"/>
  <c r="J24" i="2"/>
  <c r="K24" i="2" l="1"/>
  <c r="L24" i="2" s="1"/>
  <c r="M24" i="2" s="1"/>
  <c r="K91" i="2"/>
  <c r="L91" i="2" s="1"/>
  <c r="M91" i="2" s="1"/>
  <c r="K38" i="2"/>
  <c r="L38" i="2" s="1"/>
  <c r="M38" i="2" s="1"/>
  <c r="K28" i="2"/>
  <c r="L28" i="2" s="1"/>
  <c r="M28" i="2" s="1"/>
  <c r="G327" i="2"/>
  <c r="H327" i="2" s="1"/>
  <c r="G187" i="2"/>
  <c r="G186" i="2"/>
  <c r="G312" i="2"/>
  <c r="I312" i="2" s="1"/>
  <c r="G317" i="2"/>
  <c r="I317" i="2" s="1"/>
  <c r="G364" i="2"/>
  <c r="I364" i="2" s="1"/>
  <c r="G390" i="2"/>
  <c r="H390" i="2" s="1"/>
  <c r="G389" i="2"/>
  <c r="H389" i="2" s="1"/>
  <c r="G388" i="2"/>
  <c r="H388" i="2" s="1"/>
  <c r="G387" i="2"/>
  <c r="H387" i="2" s="1"/>
  <c r="G386" i="2"/>
  <c r="H386" i="2" s="1"/>
  <c r="G385" i="2"/>
  <c r="H385" i="2" s="1"/>
  <c r="G384" i="2"/>
  <c r="H384" i="2" s="1"/>
  <c r="G383" i="2"/>
  <c r="H383" i="2" s="1"/>
  <c r="G382" i="2"/>
  <c r="H382" i="2" s="1"/>
  <c r="G370" i="2"/>
  <c r="H370" i="2" s="1"/>
  <c r="G363" i="2"/>
  <c r="H363" i="2" s="1"/>
  <c r="G153" i="2"/>
  <c r="H153" i="2" s="1"/>
  <c r="G165" i="2"/>
  <c r="H165" i="2" s="1"/>
  <c r="G164" i="2"/>
  <c r="H164" i="2" s="1"/>
  <c r="G163" i="2"/>
  <c r="H163" i="2" s="1"/>
  <c r="G162" i="2"/>
  <c r="H162" i="2" s="1"/>
  <c r="G161" i="2"/>
  <c r="H161" i="2" s="1"/>
  <c r="G160" i="2"/>
  <c r="H160" i="2" s="1"/>
  <c r="G159" i="2"/>
  <c r="H159" i="2" s="1"/>
  <c r="G158" i="2"/>
  <c r="H158" i="2" s="1"/>
  <c r="G157" i="2"/>
  <c r="H157" i="2" s="1"/>
  <c r="G156" i="2"/>
  <c r="H156" i="2" s="1"/>
  <c r="G155" i="2"/>
  <c r="H155" i="2" s="1"/>
  <c r="G167" i="2"/>
  <c r="H167" i="2" s="1"/>
  <c r="G185" i="2"/>
  <c r="H185" i="2" s="1"/>
  <c r="G184" i="2"/>
  <c r="H184" i="2" s="1"/>
  <c r="G183" i="2"/>
  <c r="H183" i="2" s="1"/>
  <c r="H182" i="2"/>
  <c r="H181" i="2"/>
  <c r="H180" i="2"/>
  <c r="H179" i="2"/>
  <c r="H178" i="2"/>
  <c r="H177" i="2"/>
  <c r="H176" i="2"/>
  <c r="H175" i="2"/>
  <c r="H174" i="2"/>
  <c r="H173" i="2"/>
  <c r="H172" i="2"/>
  <c r="G171" i="2"/>
  <c r="H171" i="2" s="1"/>
  <c r="G170" i="2"/>
  <c r="H170" i="2" s="1"/>
  <c r="H169" i="2"/>
  <c r="G205" i="2"/>
  <c r="H205" i="2" s="1"/>
  <c r="G204" i="2"/>
  <c r="H204" i="2" s="1"/>
  <c r="G203" i="2"/>
  <c r="H203" i="2" s="1"/>
  <c r="G202" i="2"/>
  <c r="H202" i="2" s="1"/>
  <c r="G201" i="2"/>
  <c r="H201" i="2" s="1"/>
  <c r="G211" i="2"/>
  <c r="H211" i="2" s="1"/>
  <c r="G210" i="2"/>
  <c r="H210" i="2" s="1"/>
  <c r="G209" i="2"/>
  <c r="H209" i="2" s="1"/>
  <c r="G208" i="2"/>
  <c r="H208" i="2" s="1"/>
  <c r="G207" i="2"/>
  <c r="H207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G224" i="2"/>
  <c r="H224" i="2" s="1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G3" i="2"/>
  <c r="G217" i="2"/>
  <c r="I217" i="2" s="1"/>
  <c r="G216" i="2"/>
  <c r="I216" i="2" s="1"/>
  <c r="G215" i="2"/>
  <c r="I215" i="2" s="1"/>
  <c r="G212" i="2"/>
  <c r="I212" i="2" s="1"/>
  <c r="G206" i="2"/>
  <c r="I206" i="2" s="1"/>
  <c r="G200" i="2"/>
  <c r="I200" i="2" s="1"/>
  <c r="G199" i="2"/>
  <c r="I199" i="2" s="1"/>
  <c r="G198" i="2"/>
  <c r="I198" i="2" s="1"/>
  <c r="G197" i="2"/>
  <c r="I197" i="2" s="1"/>
  <c r="G196" i="2"/>
  <c r="I196" i="2" s="1"/>
  <c r="G195" i="2"/>
  <c r="I195" i="2" s="1"/>
  <c r="G194" i="2"/>
  <c r="I194" i="2" s="1"/>
  <c r="G193" i="2"/>
  <c r="I193" i="2" s="1"/>
  <c r="G192" i="2"/>
  <c r="I192" i="2" s="1"/>
  <c r="G191" i="2"/>
  <c r="I191" i="2" s="1"/>
  <c r="G190" i="2"/>
  <c r="I190" i="2" s="1"/>
  <c r="G189" i="2"/>
  <c r="I189" i="2" s="1"/>
  <c r="G188" i="2"/>
  <c r="I188" i="2" s="1"/>
  <c r="G168" i="2"/>
  <c r="I168" i="2" s="1"/>
  <c r="G166" i="2"/>
  <c r="I166" i="2" s="1"/>
  <c r="G154" i="2"/>
  <c r="I154" i="2" s="1"/>
  <c r="G152" i="2"/>
  <c r="I152" i="2" s="1"/>
  <c r="G149" i="2"/>
  <c r="I149" i="2" s="1"/>
  <c r="G146" i="2"/>
  <c r="I146" i="2" s="1"/>
  <c r="G145" i="2"/>
  <c r="I145" i="2" s="1"/>
  <c r="G144" i="2"/>
  <c r="I144" i="2" s="1"/>
  <c r="G143" i="2"/>
  <c r="I143" i="2" s="1"/>
  <c r="I135" i="2"/>
  <c r="I134" i="2"/>
  <c r="I133" i="2"/>
  <c r="G127" i="2"/>
  <c r="I127" i="2" s="1"/>
  <c r="I125" i="2"/>
  <c r="G119" i="2"/>
  <c r="I119" i="2" s="1"/>
  <c r="G118" i="2"/>
  <c r="I118" i="2" s="1"/>
  <c r="G117" i="2"/>
  <c r="I117" i="2" s="1"/>
  <c r="G116" i="2"/>
  <c r="I116" i="2" s="1"/>
  <c r="G115" i="2"/>
  <c r="I115" i="2" s="1"/>
  <c r="G114" i="2"/>
  <c r="I114" i="2" s="1"/>
  <c r="G113" i="2"/>
  <c r="I113" i="2" s="1"/>
  <c r="G112" i="2"/>
  <c r="I112" i="2" s="1"/>
  <c r="G111" i="2"/>
  <c r="I111" i="2" s="1"/>
  <c r="G106" i="2"/>
  <c r="I106" i="2" s="1"/>
  <c r="G105" i="2"/>
  <c r="I105" i="2" s="1"/>
  <c r="G104" i="2"/>
  <c r="I104" i="2" s="1"/>
  <c r="G103" i="2"/>
  <c r="I103" i="2" s="1"/>
  <c r="G102" i="2"/>
  <c r="I102" i="2" s="1"/>
  <c r="G101" i="2"/>
  <c r="I101" i="2" s="1"/>
  <c r="G100" i="2"/>
  <c r="I100" i="2" s="1"/>
  <c r="G99" i="2"/>
  <c r="I99" i="2" s="1"/>
  <c r="G98" i="2"/>
  <c r="I98" i="2" s="1"/>
  <c r="G97" i="2"/>
  <c r="I97" i="2" s="1"/>
  <c r="G96" i="2"/>
  <c r="I96" i="2" s="1"/>
  <c r="G95" i="2"/>
  <c r="I95" i="2" s="1"/>
  <c r="G94" i="2"/>
  <c r="I94" i="2" s="1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G21" i="2"/>
  <c r="I21" i="2" s="1"/>
  <c r="G245" i="2"/>
  <c r="I245" i="2" s="1"/>
  <c r="G244" i="2"/>
  <c r="I244" i="2" s="1"/>
  <c r="G243" i="2"/>
  <c r="I243" i="2" s="1"/>
  <c r="G242" i="2"/>
  <c r="I242" i="2" s="1"/>
  <c r="G241" i="2"/>
  <c r="I241" i="2" s="1"/>
  <c r="G240" i="2"/>
  <c r="I240" i="2" s="1"/>
  <c r="G239" i="2"/>
  <c r="I239" i="2" s="1"/>
  <c r="G238" i="2"/>
  <c r="I238" i="2" s="1"/>
  <c r="G237" i="2"/>
  <c r="I237" i="2" s="1"/>
  <c r="G236" i="2"/>
  <c r="I236" i="2" s="1"/>
  <c r="G235" i="2"/>
  <c r="I235" i="2" s="1"/>
  <c r="G234" i="2"/>
  <c r="I234" i="2" s="1"/>
  <c r="G233" i="2"/>
  <c r="I233" i="2" s="1"/>
  <c r="G232" i="2"/>
  <c r="I232" i="2" s="1"/>
  <c r="G231" i="2"/>
  <c r="I231" i="2" s="1"/>
  <c r="G269" i="2"/>
  <c r="I269" i="2" s="1"/>
  <c r="G268" i="2"/>
  <c r="I268" i="2" s="1"/>
  <c r="G267" i="2"/>
  <c r="I267" i="2" s="1"/>
  <c r="G266" i="2"/>
  <c r="I266" i="2" s="1"/>
  <c r="G265" i="2"/>
  <c r="I265" i="2" s="1"/>
  <c r="G264" i="2"/>
  <c r="I264" i="2" s="1"/>
  <c r="G263" i="2"/>
  <c r="I263" i="2" s="1"/>
  <c r="G262" i="2"/>
  <c r="I262" i="2" s="1"/>
  <c r="G261" i="2"/>
  <c r="I261" i="2" s="1"/>
  <c r="G260" i="2"/>
  <c r="I260" i="2" s="1"/>
  <c r="G259" i="2"/>
  <c r="I259" i="2" s="1"/>
  <c r="G258" i="2"/>
  <c r="I258" i="2" s="1"/>
  <c r="G257" i="2"/>
  <c r="I257" i="2" s="1"/>
  <c r="G256" i="2"/>
  <c r="I256" i="2" s="1"/>
  <c r="G255" i="2"/>
  <c r="I255" i="2" s="1"/>
  <c r="G254" i="2"/>
  <c r="I254" i="2" s="1"/>
  <c r="G253" i="2"/>
  <c r="I253" i="2" s="1"/>
  <c r="G272" i="2"/>
  <c r="I272" i="2" s="1"/>
  <c r="G252" i="2"/>
  <c r="H252" i="2" s="1"/>
  <c r="G251" i="2"/>
  <c r="H251" i="2" s="1"/>
  <c r="G250" i="2"/>
  <c r="H250" i="2" s="1"/>
  <c r="G249" i="2"/>
  <c r="H249" i="2" s="1"/>
  <c r="G248" i="2"/>
  <c r="H248" i="2" s="1"/>
  <c r="G247" i="2"/>
  <c r="H247" i="2" s="1"/>
  <c r="G246" i="2"/>
  <c r="H246" i="2" s="1"/>
  <c r="G271" i="2"/>
  <c r="H271" i="2" s="1"/>
  <c r="G270" i="2"/>
  <c r="H270" i="2" s="1"/>
  <c r="G282" i="2"/>
  <c r="H282" i="2" s="1"/>
  <c r="G281" i="2"/>
  <c r="H281" i="2" s="1"/>
  <c r="G280" i="2"/>
  <c r="H280" i="2" s="1"/>
  <c r="G279" i="2"/>
  <c r="H279" i="2" s="1"/>
  <c r="G278" i="2"/>
  <c r="H278" i="2" s="1"/>
  <c r="G277" i="2"/>
  <c r="H277" i="2" s="1"/>
  <c r="G276" i="2"/>
  <c r="H276" i="2" s="1"/>
  <c r="G275" i="2"/>
  <c r="H275" i="2" s="1"/>
  <c r="G274" i="2"/>
  <c r="H274" i="2" s="1"/>
  <c r="G273" i="2"/>
  <c r="H273" i="2" s="1"/>
  <c r="G286" i="2"/>
  <c r="H286" i="2" s="1"/>
  <c r="G285" i="2"/>
  <c r="H285" i="2" s="1"/>
  <c r="G284" i="2"/>
  <c r="H284" i="2" s="1"/>
  <c r="G283" i="2"/>
  <c r="H283" i="2" s="1"/>
  <c r="G316" i="2"/>
  <c r="H316" i="2" s="1"/>
  <c r="G315" i="2"/>
  <c r="H315" i="2" s="1"/>
  <c r="G324" i="2"/>
  <c r="H324" i="2" s="1"/>
  <c r="G323" i="2"/>
  <c r="H323" i="2" s="1"/>
  <c r="G322" i="2"/>
  <c r="H322" i="2" s="1"/>
  <c r="G321" i="2"/>
  <c r="H321" i="2" s="1"/>
  <c r="G320" i="2"/>
  <c r="H320" i="2" s="1"/>
  <c r="G319" i="2"/>
  <c r="H319" i="2" s="1"/>
  <c r="G318" i="2"/>
  <c r="H318" i="2" s="1"/>
  <c r="G332" i="2"/>
  <c r="H332" i="2" s="1"/>
  <c r="G331" i="2"/>
  <c r="H331" i="2" s="1"/>
  <c r="G330" i="2"/>
  <c r="H330" i="2" s="1"/>
  <c r="G329" i="2"/>
  <c r="H329" i="2" s="1"/>
  <c r="G328" i="2"/>
  <c r="H328" i="2" s="1"/>
  <c r="G326" i="2"/>
  <c r="H326" i="2" s="1"/>
  <c r="G325" i="2"/>
  <c r="H325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G335" i="2"/>
  <c r="H335" i="2" s="1"/>
  <c r="G334" i="2"/>
  <c r="H334" i="2" s="1"/>
  <c r="G333" i="2"/>
  <c r="H333" i="2" s="1"/>
  <c r="G345" i="2"/>
  <c r="I345" i="2" s="1"/>
  <c r="G346" i="2"/>
  <c r="H346" i="2" s="1"/>
  <c r="G344" i="2"/>
  <c r="H344" i="2" s="1"/>
  <c r="G355" i="2"/>
  <c r="H355" i="2" s="1"/>
  <c r="G354" i="2"/>
  <c r="H354" i="2" s="1"/>
  <c r="G353" i="2"/>
  <c r="H353" i="2" s="1"/>
  <c r="G352" i="2"/>
  <c r="H352" i="2" s="1"/>
  <c r="G351" i="2"/>
  <c r="H351" i="2" s="1"/>
  <c r="G350" i="2"/>
  <c r="H350" i="2" s="1"/>
  <c r="G349" i="2"/>
  <c r="H349" i="2" s="1"/>
  <c r="G348" i="2"/>
  <c r="H348" i="2" s="1"/>
  <c r="G347" i="2"/>
  <c r="H347" i="2" s="1"/>
  <c r="G359" i="2"/>
  <c r="H359" i="2" s="1"/>
  <c r="G358" i="2"/>
  <c r="H358" i="2" s="1"/>
  <c r="G357" i="2"/>
  <c r="H357" i="2" s="1"/>
  <c r="G356" i="2"/>
  <c r="H356" i="2" s="1"/>
  <c r="G362" i="2"/>
  <c r="H362" i="2" s="1"/>
  <c r="G361" i="2"/>
  <c r="H361" i="2" s="1"/>
  <c r="G360" i="2"/>
  <c r="I360" i="2" s="1"/>
  <c r="S359" i="2" s="1"/>
  <c r="G365" i="2"/>
  <c r="I365" i="2" s="1"/>
  <c r="G369" i="2"/>
  <c r="H369" i="2" s="1"/>
  <c r="G368" i="2"/>
  <c r="H368" i="2" s="1"/>
  <c r="G367" i="2"/>
  <c r="H367" i="2" s="1"/>
  <c r="G366" i="2"/>
  <c r="H366" i="2" s="1"/>
  <c r="G371" i="2"/>
  <c r="I371" i="2" s="1"/>
  <c r="G372" i="2"/>
  <c r="I372" i="2" s="1"/>
  <c r="G373" i="2"/>
  <c r="I373" i="2" s="1"/>
  <c r="G374" i="2"/>
  <c r="I374" i="2" s="1"/>
  <c r="G375" i="2"/>
  <c r="I375" i="2" s="1"/>
  <c r="G376" i="2"/>
  <c r="I376" i="2" s="1"/>
  <c r="G377" i="2"/>
  <c r="I377" i="2" s="1"/>
  <c r="G378" i="2"/>
  <c r="I378" i="2" s="1"/>
  <c r="G379" i="2"/>
  <c r="I379" i="2" s="1"/>
  <c r="G380" i="2"/>
  <c r="I380" i="2" s="1"/>
  <c r="G381" i="2"/>
  <c r="I381" i="2" s="1"/>
  <c r="G43" i="2"/>
  <c r="H43" i="2" s="1"/>
  <c r="G120" i="2"/>
  <c r="H120" i="2" s="1"/>
  <c r="G121" i="2"/>
  <c r="H121" i="2" s="1"/>
  <c r="G122" i="2"/>
  <c r="H122" i="2" s="1"/>
  <c r="G123" i="2"/>
  <c r="H123" i="2" s="1"/>
  <c r="G124" i="2"/>
  <c r="H124" i="2" s="1"/>
  <c r="G213" i="2"/>
  <c r="H213" i="2" s="1"/>
  <c r="G214" i="2"/>
  <c r="H214" i="2" s="1"/>
  <c r="G313" i="2"/>
  <c r="H313" i="2" s="1"/>
  <c r="G314" i="2"/>
  <c r="H314" i="2" s="1"/>
  <c r="G287" i="2"/>
  <c r="I287" i="2" s="1"/>
  <c r="G288" i="2"/>
  <c r="I288" i="2" s="1"/>
  <c r="G289" i="2"/>
  <c r="I289" i="2" s="1"/>
  <c r="G290" i="2"/>
  <c r="I290" i="2" s="1"/>
  <c r="G291" i="2"/>
  <c r="I291" i="2" s="1"/>
  <c r="G292" i="2"/>
  <c r="I292" i="2" s="1"/>
  <c r="G293" i="2"/>
  <c r="I293" i="2" s="1"/>
  <c r="G294" i="2"/>
  <c r="I294" i="2" s="1"/>
  <c r="G295" i="2"/>
  <c r="I295" i="2" s="1"/>
  <c r="G296" i="2"/>
  <c r="I296" i="2" s="1"/>
  <c r="G297" i="2"/>
  <c r="I297" i="2" s="1"/>
  <c r="G298" i="2"/>
  <c r="I298" i="2" s="1"/>
  <c r="G299" i="2"/>
  <c r="I299" i="2" s="1"/>
  <c r="G300" i="2"/>
  <c r="I300" i="2" s="1"/>
  <c r="G301" i="2"/>
  <c r="I301" i="2" s="1"/>
  <c r="G302" i="2"/>
  <c r="I302" i="2" s="1"/>
  <c r="G303" i="2"/>
  <c r="I303" i="2" s="1"/>
  <c r="G304" i="2"/>
  <c r="I304" i="2" s="1"/>
  <c r="G305" i="2"/>
  <c r="I305" i="2" s="1"/>
  <c r="G306" i="2"/>
  <c r="I306" i="2" s="1"/>
  <c r="G307" i="2"/>
  <c r="I307" i="2" s="1"/>
  <c r="G308" i="2"/>
  <c r="I308" i="2" s="1"/>
  <c r="G309" i="2"/>
  <c r="I309" i="2" s="1"/>
  <c r="G310" i="2"/>
  <c r="I310" i="2" s="1"/>
  <c r="G311" i="2"/>
  <c r="I311" i="2" s="1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91" i="2"/>
  <c r="G92" i="2"/>
  <c r="G93" i="2"/>
  <c r="G107" i="2"/>
  <c r="G108" i="2"/>
  <c r="G109" i="2"/>
  <c r="G110" i="2"/>
  <c r="G126" i="2"/>
  <c r="G128" i="2"/>
  <c r="G129" i="2"/>
  <c r="G130" i="2"/>
  <c r="G131" i="2"/>
  <c r="G132" i="2"/>
  <c r="G140" i="2"/>
  <c r="G141" i="2"/>
  <c r="G142" i="2"/>
  <c r="G147" i="2"/>
  <c r="G148" i="2"/>
  <c r="G150" i="2"/>
  <c r="G151" i="2"/>
  <c r="R154" i="2" l="1"/>
  <c r="N43" i="2"/>
  <c r="R43" i="2"/>
  <c r="N326" i="2"/>
  <c r="P359" i="2"/>
  <c r="N342" i="2"/>
  <c r="S163" i="2"/>
  <c r="P163" i="2"/>
  <c r="P209" i="2"/>
  <c r="S209" i="2"/>
  <c r="N370" i="2"/>
  <c r="P365" i="2"/>
  <c r="N351" i="2"/>
  <c r="J341" i="2"/>
  <c r="N341" i="2"/>
  <c r="S287" i="2"/>
  <c r="P287" i="2"/>
  <c r="N213" i="2"/>
  <c r="N345" i="2"/>
  <c r="N339" i="2"/>
  <c r="P272" i="2"/>
  <c r="S272" i="2"/>
  <c r="J126" i="2"/>
  <c r="P126" i="2"/>
  <c r="S126" i="2"/>
  <c r="T126" i="2" s="1"/>
  <c r="S140" i="2"/>
  <c r="T140" i="2" s="1"/>
  <c r="P140" i="2"/>
  <c r="S147" i="2"/>
  <c r="P147" i="2"/>
  <c r="S168" i="2"/>
  <c r="P168" i="2"/>
  <c r="S213" i="2"/>
  <c r="P213" i="2"/>
  <c r="N185" i="2"/>
  <c r="R111" i="2"/>
  <c r="P370" i="2"/>
  <c r="N359" i="2"/>
  <c r="P345" i="2"/>
  <c r="S261" i="2"/>
  <c r="P261" i="2"/>
  <c r="S242" i="2"/>
  <c r="P242" i="2"/>
  <c r="J21" i="2"/>
  <c r="S21" i="2"/>
  <c r="P21" i="2"/>
  <c r="P94" i="2"/>
  <c r="S94" i="2"/>
  <c r="T94" i="2" s="1"/>
  <c r="J106" i="2"/>
  <c r="S106" i="2"/>
  <c r="T106" i="2" s="1"/>
  <c r="P106" i="2"/>
  <c r="P133" i="2"/>
  <c r="S133" i="2"/>
  <c r="T133" i="2" s="1"/>
  <c r="P185" i="2"/>
  <c r="S185" i="2"/>
  <c r="N230" i="2"/>
  <c r="N147" i="2"/>
  <c r="R147" i="2"/>
  <c r="P363" i="2"/>
  <c r="N287" i="2"/>
  <c r="N365" i="2"/>
  <c r="N355" i="2"/>
  <c r="N320" i="2"/>
  <c r="P230" i="2"/>
  <c r="S230" i="2"/>
  <c r="S43" i="2"/>
  <c r="P43" i="2"/>
  <c r="S111" i="2"/>
  <c r="P111" i="2"/>
  <c r="P154" i="2"/>
  <c r="S154" i="2"/>
  <c r="S204" i="2"/>
  <c r="P204" i="2"/>
  <c r="S217" i="2"/>
  <c r="P217" i="2"/>
  <c r="N204" i="2"/>
  <c r="N183" i="2"/>
  <c r="N154" i="2"/>
  <c r="N163" i="2"/>
  <c r="N363" i="2"/>
  <c r="P317" i="2"/>
  <c r="S317" i="2"/>
  <c r="K341" i="2"/>
  <c r="L341" i="2" s="1"/>
  <c r="M341" i="2" s="1"/>
  <c r="N331" i="2"/>
  <c r="N111" i="2"/>
  <c r="N283" i="2"/>
  <c r="N217" i="2"/>
  <c r="N158" i="2"/>
  <c r="N317" i="2"/>
  <c r="N276" i="2"/>
  <c r="N209" i="2"/>
  <c r="N168" i="2"/>
  <c r="J207" i="2"/>
  <c r="N207" i="2"/>
  <c r="K21" i="2"/>
  <c r="L21" i="2" s="1"/>
  <c r="M21" i="2" s="1"/>
  <c r="J275" i="2"/>
  <c r="N275" i="2"/>
  <c r="N272" i="2"/>
  <c r="N242" i="2"/>
  <c r="N328" i="2"/>
  <c r="N261" i="2"/>
  <c r="N228" i="2"/>
  <c r="N201" i="2"/>
  <c r="J147" i="2"/>
  <c r="J183" i="2"/>
  <c r="J154" i="2"/>
  <c r="J363" i="2"/>
  <c r="J228" i="2"/>
  <c r="J283" i="2"/>
  <c r="J272" i="2"/>
  <c r="J242" i="2"/>
  <c r="J204" i="2"/>
  <c r="J163" i="2"/>
  <c r="J345" i="2"/>
  <c r="J339" i="2"/>
  <c r="J317" i="2"/>
  <c r="J276" i="2"/>
  <c r="J217" i="2"/>
  <c r="J230" i="2"/>
  <c r="J158" i="2"/>
  <c r="J213" i="2"/>
  <c r="J342" i="2"/>
  <c r="J328" i="2"/>
  <c r="J261" i="2"/>
  <c r="J133" i="2"/>
  <c r="J209" i="2"/>
  <c r="J168" i="2"/>
  <c r="J185" i="2"/>
  <c r="J287" i="2"/>
  <c r="J111" i="2"/>
  <c r="J359" i="2"/>
  <c r="J43" i="2"/>
  <c r="J365" i="2"/>
  <c r="J351" i="2"/>
  <c r="J355" i="2"/>
  <c r="J326" i="2"/>
  <c r="J331" i="2"/>
  <c r="J320" i="2"/>
  <c r="J94" i="2"/>
  <c r="J140" i="2"/>
  <c r="J201" i="2"/>
  <c r="J370" i="2"/>
  <c r="G391" i="2"/>
  <c r="H3" i="2"/>
  <c r="I391" i="2"/>
  <c r="T21" i="2" l="1"/>
  <c r="V319" i="2"/>
  <c r="T43" i="2"/>
  <c r="T147" i="2"/>
  <c r="T359" i="2"/>
  <c r="T111" i="2"/>
  <c r="T154" i="2"/>
  <c r="K126" i="2"/>
  <c r="L126" i="2" s="1"/>
  <c r="M126" i="2" s="1"/>
  <c r="K106" i="2"/>
  <c r="L106" i="2" s="1"/>
  <c r="M106" i="2" s="1"/>
  <c r="N3" i="2"/>
  <c r="R3" i="2"/>
  <c r="V156" i="2" s="1"/>
  <c r="K320" i="2"/>
  <c r="L320" i="2" s="1"/>
  <c r="M320" i="2" s="1"/>
  <c r="K351" i="2"/>
  <c r="L351" i="2" s="1"/>
  <c r="M351" i="2" s="1"/>
  <c r="K209" i="2"/>
  <c r="L209" i="2" s="1"/>
  <c r="M209" i="2" s="1"/>
  <c r="K342" i="2"/>
  <c r="L342" i="2" s="1"/>
  <c r="M342" i="2" s="1"/>
  <c r="K154" i="2"/>
  <c r="L154" i="2" s="1"/>
  <c r="M154" i="2" s="1"/>
  <c r="K355" i="2"/>
  <c r="L355" i="2" s="1"/>
  <c r="M355" i="2" s="1"/>
  <c r="K359" i="2"/>
  <c r="L359" i="2" s="1"/>
  <c r="M359" i="2" s="1"/>
  <c r="K230" i="2"/>
  <c r="L230" i="2" s="1"/>
  <c r="M230" i="2" s="1"/>
  <c r="K242" i="2"/>
  <c r="L242" i="2" s="1"/>
  <c r="M242" i="2" s="1"/>
  <c r="J3" i="2"/>
  <c r="J391" i="2" s="1"/>
  <c r="K326" i="2"/>
  <c r="L326" i="2" s="1"/>
  <c r="M326" i="2" s="1"/>
  <c r="K43" i="2"/>
  <c r="L43" i="2" s="1"/>
  <c r="M43" i="2" s="1"/>
  <c r="K185" i="2"/>
  <c r="L185" i="2" s="1"/>
  <c r="M185" i="2" s="1"/>
  <c r="K261" i="2"/>
  <c r="L261" i="2" s="1"/>
  <c r="M261" i="2" s="1"/>
  <c r="K317" i="2"/>
  <c r="L317" i="2" s="1"/>
  <c r="M317" i="2" s="1"/>
  <c r="K204" i="2"/>
  <c r="L204" i="2" s="1"/>
  <c r="M204" i="2" s="1"/>
  <c r="K228" i="2"/>
  <c r="L228" i="2" s="1"/>
  <c r="M228" i="2" s="1"/>
  <c r="K147" i="2"/>
  <c r="L147" i="2" s="1"/>
  <c r="M147" i="2" s="1"/>
  <c r="K275" i="2"/>
  <c r="L275" i="2" s="1"/>
  <c r="M275" i="2" s="1"/>
  <c r="K207" i="2"/>
  <c r="L207" i="2" s="1"/>
  <c r="M207" i="2" s="1"/>
  <c r="K201" i="2"/>
  <c r="L201" i="2" s="1"/>
  <c r="M201" i="2" s="1"/>
  <c r="K331" i="2"/>
  <c r="L331" i="2" s="1"/>
  <c r="M331" i="2" s="1"/>
  <c r="K365" i="2"/>
  <c r="L365" i="2" s="1"/>
  <c r="M365" i="2" s="1"/>
  <c r="K287" i="2"/>
  <c r="L287" i="2" s="1"/>
  <c r="M287" i="2" s="1"/>
  <c r="K133" i="2"/>
  <c r="L133" i="2" s="1"/>
  <c r="M133" i="2" s="1"/>
  <c r="K213" i="2"/>
  <c r="L213" i="2" s="1"/>
  <c r="M213" i="2" s="1"/>
  <c r="K276" i="2"/>
  <c r="L276" i="2" s="1"/>
  <c r="M276" i="2" s="1"/>
  <c r="K163" i="2"/>
  <c r="L163" i="2" s="1"/>
  <c r="M163" i="2" s="1"/>
  <c r="K283" i="2"/>
  <c r="L283" i="2" s="1"/>
  <c r="M283" i="2" s="1"/>
  <c r="K183" i="2"/>
  <c r="L183" i="2" s="1"/>
  <c r="M183" i="2" s="1"/>
  <c r="K370" i="2"/>
  <c r="L370" i="2" s="1"/>
  <c r="M370" i="2" s="1"/>
  <c r="K111" i="2"/>
  <c r="L111" i="2" s="1"/>
  <c r="M111" i="2" s="1"/>
  <c r="K217" i="2"/>
  <c r="L217" i="2" s="1"/>
  <c r="M217" i="2" s="1"/>
  <c r="K345" i="2"/>
  <c r="L345" i="2" s="1"/>
  <c r="M345" i="2" s="1"/>
  <c r="K272" i="2"/>
  <c r="L272" i="2" s="1"/>
  <c r="M272" i="2" s="1"/>
  <c r="K94" i="2"/>
  <c r="L94" i="2" s="1"/>
  <c r="M94" i="2" s="1"/>
  <c r="K168" i="2"/>
  <c r="L168" i="2" s="1"/>
  <c r="M168" i="2" s="1"/>
  <c r="K328" i="2"/>
  <c r="L328" i="2" s="1"/>
  <c r="M328" i="2" s="1"/>
  <c r="K339" i="2"/>
  <c r="L339" i="2" s="1"/>
  <c r="M339" i="2" s="1"/>
  <c r="K363" i="2"/>
  <c r="L363" i="2" s="1"/>
  <c r="M363" i="2" s="1"/>
  <c r="K140" i="2"/>
  <c r="L140" i="2" s="1"/>
  <c r="M140" i="2" s="1"/>
  <c r="K158" i="2"/>
  <c r="L158" i="2" s="1"/>
  <c r="M158" i="2" s="1"/>
  <c r="H391" i="2"/>
  <c r="T3" i="2" l="1"/>
  <c r="T391" i="2" s="1"/>
  <c r="K3" i="2"/>
  <c r="L3" i="2" s="1"/>
  <c r="L391" i="2" s="1"/>
  <c r="M3" i="2" l="1"/>
  <c r="M391" i="2" s="1"/>
  <c r="M392" i="2" s="1"/>
</calcChain>
</file>

<file path=xl/sharedStrings.xml><?xml version="1.0" encoding="utf-8"?>
<sst xmlns="http://schemas.openxmlformats.org/spreadsheetml/2006/main" count="882" uniqueCount="559">
  <si>
    <t>式</t>
  </si>
  <si>
    <t>總計</t>
    <phoneticPr fontId="2" type="noConversion"/>
  </si>
  <si>
    <t>面</t>
  </si>
  <si>
    <t xml:space="preserve">英文拼字接龍競賽桌遊 </t>
  </si>
  <si>
    <t>西寶國小</t>
    <phoneticPr fontId="2" type="noConversion"/>
  </si>
  <si>
    <t>台</t>
    <phoneticPr fontId="2" type="noConversion"/>
  </si>
  <si>
    <t>耳機</t>
    <phoneticPr fontId="2" type="noConversion"/>
  </si>
  <si>
    <t>組</t>
    <phoneticPr fontId="2" type="noConversion"/>
  </si>
  <si>
    <t>月眉國小</t>
    <phoneticPr fontId="2" type="noConversion"/>
  </si>
  <si>
    <t>1.電腦主機</t>
    <phoneticPr fontId="2" type="noConversion"/>
  </si>
  <si>
    <t>2.耳機 麥克風</t>
    <phoneticPr fontId="2" type="noConversion"/>
  </si>
  <si>
    <t>個</t>
    <phoneticPr fontId="2" type="noConversion"/>
  </si>
  <si>
    <t>3.英語情境教室海報(營造全英語環境)</t>
    <phoneticPr fontId="2" type="noConversion"/>
  </si>
  <si>
    <t>面</t>
    <phoneticPr fontId="2" type="noConversion"/>
  </si>
  <si>
    <t>手提CD音響</t>
    <phoneticPr fontId="2" type="noConversion"/>
  </si>
  <si>
    <t>【英國Orchard Toys】幼兒配對桌遊-初階英文拼字 Match and Spell</t>
  </si>
  <si>
    <t>【英國Orchard Toys】幼兒配對桌遊-進階英文拼字 Match and Spell</t>
  </si>
  <si>
    <t>【英國Orchard Toys】桌遊-蔬果採買趣</t>
  </si>
  <si>
    <t>【英國Orchard Toys】桌遊-我會購物</t>
  </si>
  <si>
    <t xml:space="preserve">【英國 Orchard Toys】學習遊戲卡組-我的一天 </t>
  </si>
  <si>
    <t xml:space="preserve">【英國Orchard Toys】桌遊-認識時間與時鐘 </t>
  </si>
  <si>
    <t>【英國Orchard Toys】桌遊-拼字王</t>
  </si>
  <si>
    <t xml:space="preserve">【英國Orchard Toys】桌遊-超級比一比 </t>
  </si>
  <si>
    <t xml:space="preserve">SIMPLE RULES - 兒童桌遊 - 眼明腦快硬盒版 </t>
  </si>
  <si>
    <t xml:space="preserve">2Plus 實話實說3 桌上遊戲 </t>
  </si>
  <si>
    <t>木質木片字母100片 原木色大寫</t>
  </si>
  <si>
    <t xml:space="preserve">教具鋪長/短母音UNO卡 </t>
  </si>
  <si>
    <t xml:space="preserve">記憶吐司-動詞卡牌 </t>
  </si>
  <si>
    <r>
      <t>賓果+心臟病+學英文 BINGO 賓果遊戲機</t>
    </r>
    <r>
      <rPr>
        <sz val="8"/>
        <rFont val="Times New Roman"/>
        <family val="1"/>
      </rPr>
      <t/>
    </r>
    <phoneticPr fontId="2" type="noConversion"/>
  </si>
  <si>
    <t xml:space="preserve">【Gsmilee桌遊】英文拼字拼詞遊戲 </t>
  </si>
  <si>
    <t>無線麥克風組</t>
  </si>
  <si>
    <t>組</t>
  </si>
  <si>
    <t>無線簡報器</t>
  </si>
  <si>
    <t>錄音筆</t>
  </si>
  <si>
    <t>支</t>
  </si>
  <si>
    <t>張</t>
  </si>
  <si>
    <t>神奇發音卡紅色本</t>
  </si>
  <si>
    <t>本</t>
  </si>
  <si>
    <t>神奇發音卡綠色本</t>
  </si>
  <si>
    <t>神奇發音卡紫色本</t>
  </si>
  <si>
    <t>神奇發音卡黃色本</t>
  </si>
  <si>
    <t>記憶吐司字卡–動詞篇</t>
  </si>
  <si>
    <t>套</t>
  </si>
  <si>
    <t>字母磁鐵</t>
  </si>
  <si>
    <t>1.個人耳機</t>
  </si>
  <si>
    <t>2.桌面型麥克風</t>
  </si>
  <si>
    <t>3.號角喇叭</t>
  </si>
  <si>
    <t>移動式無線擴音機</t>
  </si>
  <si>
    <t>臺</t>
  </si>
  <si>
    <t>麥克風架譜架組</t>
  </si>
  <si>
    <t>手提CD播放器</t>
  </si>
  <si>
    <t>鶴岡國小</t>
  </si>
  <si>
    <t>台</t>
  </si>
  <si>
    <t>個</t>
  </si>
  <si>
    <t>加侖</t>
  </si>
  <si>
    <t>信義國小</t>
    <phoneticPr fontId="2" type="noConversion"/>
  </si>
  <si>
    <t>班級教室喇叭</t>
    <phoneticPr fontId="2" type="noConversion"/>
  </si>
  <si>
    <t>無線麥克風擴音喇叭</t>
    <phoneticPr fontId="2" type="noConversion"/>
  </si>
  <si>
    <t>媒體串流播放器(chromecast 2)</t>
    <phoneticPr fontId="2" type="noConversion"/>
  </si>
  <si>
    <t>太巴塱國小</t>
    <phoneticPr fontId="2" type="noConversion"/>
  </si>
  <si>
    <t>本</t>
    <phoneticPr fontId="2" type="noConversion"/>
  </si>
  <si>
    <t>LivePen智慧點讀筆</t>
  </si>
  <si>
    <t>1.行動音箱</t>
  </si>
  <si>
    <t>2.頭戴式耳機</t>
  </si>
  <si>
    <t>3.海報架</t>
  </si>
  <si>
    <t>4.雙面立式黑板</t>
  </si>
  <si>
    <t>5.海報大圖輸出</t>
  </si>
  <si>
    <t>6.隔間書櫃</t>
  </si>
  <si>
    <t>7.可摺疊和式桌</t>
  </si>
  <si>
    <t>8.無毒遊戲墊</t>
  </si>
  <si>
    <t>順位</t>
    <phoneticPr fontId="2" type="noConversion"/>
  </si>
  <si>
    <t>學校</t>
    <phoneticPr fontId="2" type="noConversion"/>
  </si>
  <si>
    <t>項目名稱</t>
    <phoneticPr fontId="2" type="noConversion"/>
  </si>
  <si>
    <t>數量</t>
    <phoneticPr fontId="2" type="noConversion"/>
  </si>
  <si>
    <t>單位</t>
    <phoneticPr fontId="2" type="noConversion"/>
  </si>
  <si>
    <t>單價</t>
    <phoneticPr fontId="2" type="noConversion"/>
  </si>
  <si>
    <t>總價</t>
    <phoneticPr fontId="2" type="noConversion"/>
  </si>
  <si>
    <t>屬於經常門</t>
    <phoneticPr fontId="2" type="noConversion"/>
  </si>
  <si>
    <t>屬於資本門</t>
    <phoneticPr fontId="2" type="noConversion"/>
  </si>
  <si>
    <t>耳機麥克風</t>
  </si>
  <si>
    <t>語言學習機</t>
  </si>
  <si>
    <t>倍增英語字彙的奧秘：字根、字首、字型</t>
  </si>
  <si>
    <t>英文造句作文辭典</t>
  </si>
  <si>
    <t>學校生活英語會話</t>
  </si>
  <si>
    <t>全民英檢初級閱讀測驗</t>
  </si>
  <si>
    <t>全民英檢初級聽力測驗</t>
  </si>
  <si>
    <t>英文寫作高手出招：全民英檢優秀作文</t>
  </si>
  <si>
    <t>英文寫作12人關鍵能力</t>
  </si>
  <si>
    <t>連環圖作文寫作指引</t>
  </si>
  <si>
    <t>全民英檢中級-挑戰單字5000(上)+5CD</t>
  </si>
  <si>
    <t>全民英檢初級-挑戰單字1500+3CD</t>
  </si>
  <si>
    <t>全民英檢中級-聽力測驗(附3CD)</t>
  </si>
  <si>
    <t>全民英檢初級-追分片語525(2CD)</t>
  </si>
  <si>
    <t>全民英檢中級-寫作能力測驗翻譯</t>
  </si>
  <si>
    <t>全民英檢中級-追分片語909</t>
  </si>
  <si>
    <t>全民英檢初級-閱讀能力測驗(閱讀理論)</t>
  </si>
  <si>
    <t>全民英檢初級-口說能力測驗(2CD)</t>
  </si>
  <si>
    <t>全民英檢初級-閱讀能力測驗(段落填空)</t>
  </si>
  <si>
    <t>看NBA學英語(口袋書)</t>
  </si>
  <si>
    <t>看MLB學英語(口袋書)</t>
  </si>
  <si>
    <t>我的英語閱讀花園-世界文學精選</t>
  </si>
  <si>
    <t>閱讀造就英語力：看經典名著學英語</t>
  </si>
  <si>
    <t>遠東新時代英漢辭典</t>
  </si>
  <si>
    <t>讀書劇場Easy Show合輯</t>
  </si>
  <si>
    <t>A camping We Will Go</t>
  </si>
  <si>
    <t xml:space="preserve">Readers Theater Aesop's Fables </t>
  </si>
  <si>
    <t>Phonics Fun拼讀字卡組</t>
  </si>
  <si>
    <t>美崙國中</t>
    <phoneticPr fontId="2" type="noConversion"/>
  </si>
  <si>
    <t>面</t>
    <phoneticPr fontId="2" type="noConversion"/>
  </si>
  <si>
    <t>個</t>
    <phoneticPr fontId="2" type="noConversion"/>
  </si>
  <si>
    <t>耳機</t>
  </si>
  <si>
    <t>副</t>
  </si>
  <si>
    <t>教師用無線耳機麥克風</t>
  </si>
  <si>
    <t>無線麥克擴音器</t>
  </si>
  <si>
    <t>英語教學用喇叭</t>
  </si>
  <si>
    <t>Chicken Fun大小寫英文字母桌遊</t>
  </si>
  <si>
    <t>份</t>
  </si>
  <si>
    <t>發音熊教學海報</t>
  </si>
  <si>
    <t>3.英語閱讀角</t>
    <phoneticPr fontId="2" type="noConversion"/>
  </si>
  <si>
    <t>式</t>
    <phoneticPr fontId="2" type="noConversion"/>
  </si>
  <si>
    <t>批</t>
    <phoneticPr fontId="2" type="noConversion"/>
  </si>
  <si>
    <t>不銹鋼圓面椅</t>
    <phoneticPr fontId="2" type="noConversion"/>
  </si>
  <si>
    <t>馬遠國小</t>
    <phoneticPr fontId="2" type="noConversion"/>
  </si>
  <si>
    <t>台</t>
    <phoneticPr fontId="2" type="noConversion"/>
  </si>
  <si>
    <t>ASUS ZenPad 10 Z301M10吋四核平板</t>
    <phoneticPr fontId="2" type="noConversion"/>
  </si>
  <si>
    <t>副</t>
    <phoneticPr fontId="2" type="noConversion"/>
  </si>
  <si>
    <t>瑞北國小</t>
    <phoneticPr fontId="2" type="noConversion"/>
  </si>
  <si>
    <t>英語圖書</t>
    <phoneticPr fontId="2" type="noConversion"/>
  </si>
  <si>
    <t>情境佈置素材</t>
    <phoneticPr fontId="2" type="noConversion"/>
  </si>
  <si>
    <t>Brown Bear, Brown Bear, What Do You See? （教學大書）</t>
    <phoneticPr fontId="2" type="noConversion"/>
  </si>
  <si>
    <t>Brown Bear, Brown Bear, What Do You See?（學用小書）</t>
    <phoneticPr fontId="2" type="noConversion"/>
  </si>
  <si>
    <t>Polar Bear, Polar Bear, What Do You Hear?（教學大書）</t>
    <phoneticPr fontId="2" type="noConversion"/>
  </si>
  <si>
    <t>Polar Bear, Polar Bear, What Do You Hear?（學用小書）</t>
    <phoneticPr fontId="2" type="noConversion"/>
  </si>
  <si>
    <t>From Head to Toe（教學大書）</t>
    <phoneticPr fontId="2" type="noConversion"/>
  </si>
  <si>
    <t>From Head to Toe（學用小書）</t>
    <phoneticPr fontId="2" type="noConversion"/>
  </si>
  <si>
    <t>稻香國小</t>
    <phoneticPr fontId="2" type="noConversion"/>
  </si>
  <si>
    <t>英語聽力用耳機</t>
    <phoneticPr fontId="2" type="noConversion"/>
  </si>
  <si>
    <t>組</t>
    <phoneticPr fontId="2" type="noConversion"/>
  </si>
  <si>
    <t>英語聽力用喇叭</t>
    <phoneticPr fontId="2" type="noConversion"/>
  </si>
  <si>
    <t>宜昌國小</t>
    <phoneticPr fontId="2" type="noConversion"/>
  </si>
  <si>
    <t xml:space="preserve">SONY數位攝影機 </t>
    <phoneticPr fontId="2" type="noConversion"/>
  </si>
  <si>
    <t>個</t>
    <phoneticPr fontId="2" type="noConversion"/>
  </si>
  <si>
    <t xml:space="preserve"> 無線藍牙喇叭</t>
    <phoneticPr fontId="2" type="noConversion"/>
  </si>
  <si>
    <t>教學用頭戴式無線麥克風</t>
    <phoneticPr fontId="2" type="noConversion"/>
  </si>
  <si>
    <t>平和國中</t>
    <phoneticPr fontId="2" type="noConversion"/>
  </si>
  <si>
    <t>手提CD播放器</t>
    <phoneticPr fontId="2" type="noConversion"/>
  </si>
  <si>
    <t>台</t>
    <phoneticPr fontId="2" type="noConversion"/>
  </si>
  <si>
    <t>光復國中</t>
    <phoneticPr fontId="2" type="noConversion"/>
  </si>
  <si>
    <t>戶外咖啡鋪情境背板</t>
    <phoneticPr fontId="2" type="noConversion"/>
  </si>
  <si>
    <t>座</t>
    <phoneticPr fontId="2" type="noConversion"/>
  </si>
  <si>
    <t>戶外咖啡鋪氣氛燈</t>
    <phoneticPr fontId="2" type="noConversion"/>
  </si>
  <si>
    <t>式</t>
    <phoneticPr fontId="2" type="noConversion"/>
  </si>
  <si>
    <t>戶外地板</t>
    <phoneticPr fontId="2" type="noConversion"/>
  </si>
  <si>
    <t>圍欄</t>
    <phoneticPr fontId="2" type="noConversion"/>
  </si>
  <si>
    <t>戶外咖啡鋪原木座椅</t>
    <phoneticPr fontId="2" type="noConversion"/>
  </si>
  <si>
    <t>張</t>
    <phoneticPr fontId="2" type="noConversion"/>
  </si>
  <si>
    <t>戶外咖啡鋪鑄鐵桌子</t>
    <phoneticPr fontId="2" type="noConversion"/>
  </si>
  <si>
    <t>大型落地遮陽傘</t>
    <phoneticPr fontId="2" type="noConversion"/>
  </si>
  <si>
    <t>把</t>
    <phoneticPr fontId="2" type="noConversion"/>
  </si>
  <si>
    <t>吉安國中</t>
    <phoneticPr fontId="2" type="noConversion"/>
  </si>
  <si>
    <t>2.4GHz攜帶式無線教學擴音機組 領夾式行動教學機</t>
  </si>
  <si>
    <t>自強國中</t>
    <phoneticPr fontId="2" type="noConversion"/>
  </si>
  <si>
    <t>本</t>
    <phoneticPr fontId="2" type="noConversion"/>
  </si>
  <si>
    <t>本</t>
    <phoneticPr fontId="2" type="noConversion"/>
  </si>
  <si>
    <t>CD Player</t>
    <phoneticPr fontId="2" type="noConversion"/>
  </si>
  <si>
    <t>台</t>
    <phoneticPr fontId="2" type="noConversion"/>
  </si>
  <si>
    <t>平板電腦</t>
    <phoneticPr fontId="2" type="noConversion"/>
  </si>
  <si>
    <t>無線影音傳輸器</t>
    <phoneticPr fontId="2" type="noConversion"/>
  </si>
  <si>
    <t>支</t>
    <phoneticPr fontId="2" type="noConversion"/>
  </si>
  <si>
    <t>電源延長線</t>
    <phoneticPr fontId="2" type="noConversion"/>
  </si>
  <si>
    <t>組</t>
    <phoneticPr fontId="2" type="noConversion"/>
  </si>
  <si>
    <t>宜昌國中</t>
    <phoneticPr fontId="2" type="noConversion"/>
  </si>
  <si>
    <t>新城國中</t>
    <phoneticPr fontId="2" type="noConversion"/>
  </si>
  <si>
    <t>1.手提CD播放器</t>
  </si>
  <si>
    <t>2.藍芽無線麥克風</t>
  </si>
  <si>
    <t>瑞穗國中</t>
    <phoneticPr fontId="2" type="noConversion"/>
  </si>
  <si>
    <r>
      <t>手提音響</t>
    </r>
    <r>
      <rPr>
        <sz val="12"/>
        <color indexed="63"/>
        <rFont val="標楷體"/>
        <family val="4"/>
        <charset val="136"/>
      </rPr>
      <t>MP3/USB AZ1837</t>
    </r>
  </si>
  <si>
    <t>無線喊話器</t>
    <phoneticPr fontId="2" type="noConversion"/>
  </si>
  <si>
    <r>
      <t>飛利浦電腦耳麥</t>
    </r>
    <r>
      <rPr>
        <sz val="12"/>
        <color indexed="63"/>
        <rFont val="標楷體"/>
        <family val="4"/>
        <charset val="136"/>
      </rPr>
      <t>SHM1900</t>
    </r>
  </si>
  <si>
    <t>個</t>
    <phoneticPr fontId="2" type="noConversion"/>
  </si>
  <si>
    <t>大進國小</t>
    <phoneticPr fontId="2" type="noConversion"/>
  </si>
  <si>
    <t>卓楓國小</t>
    <phoneticPr fontId="2" type="noConversion"/>
  </si>
  <si>
    <t>1.手提CD撥放器</t>
    <phoneticPr fontId="2" type="noConversion"/>
  </si>
  <si>
    <t>個</t>
    <phoneticPr fontId="2" type="noConversion"/>
  </si>
  <si>
    <t>3.麥克風音響喇叭</t>
    <phoneticPr fontId="2" type="noConversion"/>
  </si>
  <si>
    <t>組</t>
    <phoneticPr fontId="2" type="noConversion"/>
  </si>
  <si>
    <t>中正國小</t>
    <phoneticPr fontId="2" type="noConversion"/>
  </si>
  <si>
    <t>式</t>
    <phoneticPr fontId="2" type="noConversion"/>
  </si>
  <si>
    <t>三層書櫃(2入)</t>
    <phoneticPr fontId="2" type="noConversion"/>
  </si>
  <si>
    <t>教具櫃</t>
    <phoneticPr fontId="2" type="noConversion"/>
  </si>
  <si>
    <t>英語閱讀角</t>
    <phoneticPr fontId="2" type="noConversion"/>
  </si>
  <si>
    <t>英語教室情境海報</t>
    <phoneticPr fontId="2" type="noConversion"/>
  </si>
  <si>
    <t>面</t>
    <phoneticPr fontId="2" type="noConversion"/>
  </si>
  <si>
    <t>中原國小</t>
    <phoneticPr fontId="2" type="noConversion"/>
  </si>
  <si>
    <t>本</t>
    <phoneticPr fontId="2" type="noConversion"/>
  </si>
  <si>
    <t>頭戴式耳機</t>
    <phoneticPr fontId="2" type="noConversion"/>
  </si>
  <si>
    <t>英漢字典</t>
    <phoneticPr fontId="2" type="noConversion"/>
  </si>
  <si>
    <t>英語桌遊</t>
    <phoneticPr fontId="2" type="noConversion"/>
  </si>
  <si>
    <t>掛圖(情境布置大圖輸出)</t>
    <phoneticPr fontId="2" type="noConversion"/>
  </si>
  <si>
    <t>幅</t>
    <phoneticPr fontId="2" type="noConversion"/>
  </si>
  <si>
    <t>組合書櫃</t>
    <phoneticPr fontId="2" type="noConversion"/>
  </si>
  <si>
    <t>置物櫃</t>
    <phoneticPr fontId="2" type="noConversion"/>
  </si>
  <si>
    <t>座</t>
    <phoneticPr fontId="2" type="noConversion"/>
  </si>
  <si>
    <t>太昌國小</t>
    <phoneticPr fontId="2" type="noConversion"/>
  </si>
  <si>
    <t>套</t>
    <phoneticPr fontId="2" type="noConversion"/>
  </si>
  <si>
    <t>水璉國小</t>
    <phoneticPr fontId="2" type="noConversion"/>
  </si>
  <si>
    <t>手提CD音響</t>
    <phoneticPr fontId="2" type="noConversion"/>
  </si>
  <si>
    <t>多媒體喇叭</t>
    <phoneticPr fontId="2" type="noConversion"/>
  </si>
  <si>
    <t>麥克風喇叭</t>
    <phoneticPr fontId="2" type="noConversion"/>
  </si>
  <si>
    <t>支</t>
    <phoneticPr fontId="2" type="noConversion"/>
  </si>
  <si>
    <t>移動式無線擴音機</t>
    <phoneticPr fontId="2" type="noConversion"/>
  </si>
  <si>
    <t>圖書：Nofiction Sight Word Reader Level A (25BK+CD) /Scholastic</t>
    <phoneticPr fontId="2" type="noConversion"/>
  </si>
  <si>
    <t>圖書：Nofiction Sight Word Reader Level B (25BK+CD) /Scholastic</t>
    <phoneticPr fontId="2" type="noConversion"/>
  </si>
  <si>
    <t>圖書：Nofiction Sight Word Reader Level C (25BK+CD) /Scholastic</t>
    <phoneticPr fontId="2" type="noConversion"/>
  </si>
  <si>
    <t>北昌國小</t>
    <phoneticPr fontId="2" type="noConversion"/>
  </si>
  <si>
    <t>1.英聽設備（錄音介面）</t>
    <phoneticPr fontId="2" type="noConversion"/>
  </si>
  <si>
    <t>2.英聽設備（耳麥）</t>
    <phoneticPr fontId="2" type="noConversion"/>
  </si>
  <si>
    <t>3.英聽設備（喇叭音響）</t>
    <phoneticPr fontId="2" type="noConversion"/>
  </si>
  <si>
    <t>4.英聽設備（錄音筆）</t>
    <phoneticPr fontId="2" type="noConversion"/>
  </si>
  <si>
    <t>5.英語閱讀角（書櫃）</t>
    <phoneticPr fontId="2" type="noConversion"/>
  </si>
  <si>
    <t>6.英語閱讀角（圖書）</t>
    <phoneticPr fontId="2" type="noConversion"/>
  </si>
  <si>
    <t>7.英語教材教具
（Osmo Genius Kit 虛實互動益智遊戲組合</t>
    <phoneticPr fontId="2" type="noConversion"/>
  </si>
  <si>
    <t>北埔國小</t>
    <phoneticPr fontId="2" type="noConversion"/>
  </si>
  <si>
    <t>校園英語教學情境建置工程</t>
    <phoneticPr fontId="2" type="noConversion"/>
  </si>
  <si>
    <t>英語情境海報</t>
    <phoneticPr fontId="2" type="noConversion"/>
  </si>
  <si>
    <t>英語單字詞卡教具</t>
    <phoneticPr fontId="2" type="noConversion"/>
  </si>
  <si>
    <t>耳機麥克風組</t>
    <phoneticPr fontId="2" type="noConversion"/>
  </si>
  <si>
    <t>北濱國小</t>
    <phoneticPr fontId="2" type="noConversion"/>
  </si>
  <si>
    <t>5.英語情境海報</t>
    <phoneticPr fontId="2" type="noConversion"/>
  </si>
  <si>
    <t>無線藍芽移動式音響</t>
    <phoneticPr fontId="2" type="noConversion"/>
  </si>
  <si>
    <t>手提CD播放器</t>
    <phoneticPr fontId="2" type="noConversion"/>
  </si>
  <si>
    <t>錄音筆</t>
    <phoneticPr fontId="2" type="noConversion"/>
  </si>
  <si>
    <t>批</t>
    <phoneticPr fontId="2" type="noConversion"/>
  </si>
  <si>
    <t>西富國小</t>
    <phoneticPr fontId="2" type="noConversion"/>
  </si>
  <si>
    <t>TAMPO全方位語言學習機(CRV-709A)+自然發音法</t>
    <phoneticPr fontId="2" type="noConversion"/>
  </si>
  <si>
    <t>忠孝國小</t>
    <phoneticPr fontId="2" type="noConversion"/>
  </si>
  <si>
    <t xml:space="preserve">耳罩式耳機 </t>
    <phoneticPr fontId="2" type="noConversion"/>
  </si>
  <si>
    <t>片</t>
    <phoneticPr fontId="2" type="noConversion"/>
  </si>
  <si>
    <t>明廉國小</t>
    <phoneticPr fontId="2" type="noConversion"/>
  </si>
  <si>
    <t>1.短焦投影機</t>
    <phoneticPr fontId="2" type="noConversion"/>
  </si>
  <si>
    <t>崙山國小</t>
    <phoneticPr fontId="2" type="noConversion"/>
  </si>
  <si>
    <t>電腦喇叭</t>
    <phoneticPr fontId="2" type="noConversion"/>
  </si>
  <si>
    <t>康樂國小</t>
    <phoneticPr fontId="2" type="noConversion"/>
  </si>
  <si>
    <t>1.手握式麥克風</t>
    <phoneticPr fontId="2" type="noConversion"/>
  </si>
  <si>
    <t>2.喇叭</t>
    <phoneticPr fontId="2" type="noConversion"/>
  </si>
  <si>
    <t>3.耳掛式麥克風及主機</t>
    <phoneticPr fontId="2" type="noConversion"/>
  </si>
  <si>
    <t>銅蘭國小</t>
    <phoneticPr fontId="2" type="noConversion"/>
  </si>
  <si>
    <t>英語情境情境階梯標語牌</t>
    <phoneticPr fontId="2" type="noConversion"/>
  </si>
  <si>
    <t>靜浦國小</t>
    <phoneticPr fontId="2" type="noConversion"/>
  </si>
  <si>
    <t>1.手提CD播放器</t>
    <phoneticPr fontId="2" type="noConversion"/>
  </si>
  <si>
    <t>2.耳機麥克風</t>
    <phoneticPr fontId="2" type="noConversion"/>
  </si>
  <si>
    <t>3.無線麥克風組</t>
    <phoneticPr fontId="2" type="noConversion"/>
  </si>
  <si>
    <t>4.移動式無線擴音機</t>
    <phoneticPr fontId="2" type="noConversion"/>
  </si>
  <si>
    <t>豐濱國小</t>
    <phoneticPr fontId="2" type="noConversion"/>
  </si>
  <si>
    <t>語言學習手提音響</t>
    <phoneticPr fontId="2" type="noConversion"/>
  </si>
  <si>
    <t>英語閱讀角座椅</t>
    <phoneticPr fontId="2" type="noConversion"/>
  </si>
  <si>
    <t>我的第一本玩具書+我的第一本城市書+LivePen智慧點讀筆超值組合</t>
    <phoneticPr fontId="2" type="noConversion"/>
  </si>
  <si>
    <t>Kids互動英語 No.1 ~ 3</t>
    <phoneticPr fontId="2" type="noConversion"/>
  </si>
  <si>
    <t>9.抱枕</t>
    <phoneticPr fontId="2" type="noConversion"/>
  </si>
  <si>
    <t>10.乳膠漆</t>
    <phoneticPr fontId="2" type="noConversion"/>
  </si>
  <si>
    <t>11.英語桌遊</t>
    <phoneticPr fontId="2" type="noConversion"/>
  </si>
  <si>
    <t>觀音國小</t>
    <phoneticPr fontId="2" type="noConversion"/>
  </si>
  <si>
    <t>英語設備：網路攝影機</t>
    <phoneticPr fontId="2" type="noConversion"/>
  </si>
  <si>
    <t>英語圖書(1)
Pete the Cat Treasury: Five Groovy Stories</t>
    <phoneticPr fontId="2" type="noConversion"/>
  </si>
  <si>
    <t>英語圖書(2)
Pete the Cat Take-Along Storybook Set: Construction Destruction / Cavecat Pete / Robo-Pete / Go Pete Go! / Pete the Cat and the</t>
    <phoneticPr fontId="2" type="noConversion"/>
  </si>
  <si>
    <t>英語圖書(3)
Pete the Cat Storybook Collection: Includes 7 Groovy Stories!</t>
    <phoneticPr fontId="2" type="noConversion"/>
  </si>
  <si>
    <t>英語圖書(4)
Peppa Pig: Favourite Collections x10 HB Slipcase</t>
    <phoneticPr fontId="2" type="noConversion"/>
  </si>
  <si>
    <t>英語圖書(5)
Peep Inside 6 Book Slipcase《偷偷看一下》遊戲書套書</t>
    <phoneticPr fontId="2" type="noConversion"/>
  </si>
  <si>
    <t>英語圖書(6)
Maisy First experiences pack</t>
    <phoneticPr fontId="2" type="noConversion"/>
  </si>
  <si>
    <t>英語圖書(7)
Malala’s Magic Pencil</t>
    <phoneticPr fontId="2" type="noConversion"/>
  </si>
  <si>
    <t>英語圖書(8)
《CHILD’S PLAY 經典童謠洞洞書》套書</t>
    <phoneticPr fontId="2" type="noConversion"/>
  </si>
  <si>
    <t>英語圖書(9)
Elephant &amp; Piggie Collection</t>
    <phoneticPr fontId="2" type="noConversion"/>
  </si>
  <si>
    <t>英語圖書(10)
Paws for Thought picture book ziploc pack</t>
    <phoneticPr fontId="2" type="noConversion"/>
  </si>
  <si>
    <t>大家說英語(Let's talk in English)
朗讀版(含雜誌&amp;CD)一年12期</t>
    <phoneticPr fontId="2" type="noConversion"/>
  </si>
  <si>
    <t>年</t>
    <phoneticPr fontId="2" type="noConversion"/>
  </si>
  <si>
    <t>復興國小</t>
    <phoneticPr fontId="2" type="noConversion"/>
  </si>
  <si>
    <t>英語文競賽全攻略</t>
    <phoneticPr fontId="2" type="noConversion"/>
  </si>
  <si>
    <t>英語遊戲百寶箱(1)-(5)</t>
    <phoneticPr fontId="2" type="noConversion"/>
  </si>
  <si>
    <t>中西節慶嘉年華（1）</t>
    <phoneticPr fontId="2" type="noConversion"/>
  </si>
  <si>
    <t>中西節慶嘉年華（2）</t>
    <phoneticPr fontId="2" type="noConversion"/>
  </si>
  <si>
    <t>SW常見字&amp;句型完全攻略教具組</t>
    <phoneticPr fontId="2" type="noConversion"/>
  </si>
  <si>
    <t>1.英聽設備</t>
    <phoneticPr fontId="2" type="noConversion"/>
  </si>
  <si>
    <t>化仁國中</t>
    <phoneticPr fontId="2" type="noConversion"/>
  </si>
  <si>
    <t>MP3數位播放器</t>
    <phoneticPr fontId="2" type="noConversion"/>
  </si>
  <si>
    <t>臺</t>
    <phoneticPr fontId="2" type="noConversion"/>
  </si>
  <si>
    <t>1.便攜型投影機氣壓銀幕(4：3)</t>
  </si>
  <si>
    <t>2.MP3播放器(含電池)</t>
  </si>
  <si>
    <t>3.耳機(含麥克風)</t>
  </si>
  <si>
    <t>4.數位有線隨身擴音器(附小麥克風)</t>
  </si>
  <si>
    <t>5.有線麥克風</t>
  </si>
  <si>
    <t>6.手提CD播放器(有USB插槽)</t>
  </si>
  <si>
    <t>英語情境教室建置工程</t>
    <phoneticPr fontId="2" type="noConversion"/>
  </si>
  <si>
    <t>英語情境教室桌椅</t>
    <phoneticPr fontId="2" type="noConversion"/>
  </si>
  <si>
    <r>
      <t>英語情境教室情境海報</t>
    </r>
    <r>
      <rPr>
        <sz val="10"/>
        <rFont val="Times New Roman"/>
        <family val="1"/>
      </rPr>
      <t/>
    </r>
    <phoneticPr fontId="2" type="noConversion"/>
  </si>
  <si>
    <t>鑄強國小</t>
    <phoneticPr fontId="2" type="noConversion"/>
  </si>
  <si>
    <t>英語學習桌遊</t>
    <phoneticPr fontId="2" type="noConversion"/>
  </si>
  <si>
    <t>英語教室喇叭</t>
    <phoneticPr fontId="2" type="noConversion"/>
  </si>
  <si>
    <t>英語口說及聽力測驗收音麥克風</t>
    <phoneticPr fontId="2" type="noConversion"/>
  </si>
  <si>
    <t>西林國小</t>
    <phoneticPr fontId="2" type="noConversion"/>
  </si>
  <si>
    <t>英語圖書</t>
    <phoneticPr fontId="2" type="noConversion"/>
  </si>
  <si>
    <t>化仁國小</t>
    <phoneticPr fontId="2" type="noConversion"/>
  </si>
  <si>
    <t>Pete the Cat – I Love My White Shoes</t>
    <phoneticPr fontId="2" type="noConversion"/>
  </si>
  <si>
    <t>I’m the Best</t>
    <phoneticPr fontId="2" type="noConversion"/>
  </si>
  <si>
    <t>What’s the time, Mr Wolf?</t>
    <phoneticPr fontId="2" type="noConversion"/>
  </si>
  <si>
    <t>Hooray for Fish</t>
    <phoneticPr fontId="2" type="noConversion"/>
  </si>
  <si>
    <t>From Head to toe</t>
    <phoneticPr fontId="2" type="noConversion"/>
  </si>
  <si>
    <t>There was an Old Lady who Shallowed a Fly</t>
    <phoneticPr fontId="2" type="noConversion"/>
  </si>
  <si>
    <t>本</t>
    <phoneticPr fontId="2" type="noConversion"/>
  </si>
  <si>
    <t>The I Love You Book</t>
    <phoneticPr fontId="2" type="noConversion"/>
  </si>
  <si>
    <t>Be Who You Are</t>
    <phoneticPr fontId="2" type="noConversion"/>
  </si>
  <si>
    <t>It’s Okay to Be Different</t>
    <phoneticPr fontId="2" type="noConversion"/>
  </si>
  <si>
    <t>The Earth Book</t>
    <phoneticPr fontId="2" type="noConversion"/>
  </si>
  <si>
    <t>Maisy’s Wonderful Weather Book</t>
    <phoneticPr fontId="2" type="noConversion"/>
  </si>
  <si>
    <t>The Color Monster</t>
    <phoneticPr fontId="2" type="noConversion"/>
  </si>
  <si>
    <t>東里國小</t>
    <phoneticPr fontId="7" type="noConversion"/>
  </si>
  <si>
    <t>長良國小</t>
    <phoneticPr fontId="2" type="noConversion"/>
  </si>
  <si>
    <t>2.耳機麥克風</t>
    <phoneticPr fontId="2" type="noConversion"/>
  </si>
  <si>
    <t>單字海報-水果篇+動物篇</t>
    <phoneticPr fontId="2" type="noConversion"/>
  </si>
  <si>
    <t>The Very Hungry Caterpillar(學用小書)</t>
    <phoneticPr fontId="2" type="noConversion"/>
  </si>
  <si>
    <t>The Very Hungry Caterpillar (教學大書)</t>
    <phoneticPr fontId="2" type="noConversion"/>
  </si>
  <si>
    <t>4.廣播系統線路補強更換</t>
    <phoneticPr fontId="2" type="noConversion"/>
  </si>
  <si>
    <t>1.白板</t>
  </si>
  <si>
    <t>架</t>
  </si>
  <si>
    <t>2.Phonics Word Cards字母拼讀互動字卡</t>
  </si>
  <si>
    <t>3.Phonics Fun 拼讀字卡組</t>
  </si>
  <si>
    <t>4.英語教室聽力設備-擴音喇叭</t>
  </si>
  <si>
    <t>5.腰掛式擴音機</t>
  </si>
  <si>
    <t xml:space="preserve">6.英語教室內外
  教材與情境布置海報
</t>
    <phoneticPr fontId="2" type="noConversion"/>
  </si>
  <si>
    <t>7.MP3隨身聽</t>
    <phoneticPr fontId="2" type="noConversion"/>
  </si>
  <si>
    <t>GIVING TREE/HC</t>
  </si>
  <si>
    <t>IT LOOKED LIKE SPILT MILK</t>
  </si>
  <si>
    <t>HOW ARE YOU PEELING/NEW</t>
  </si>
  <si>
    <t>MY FRIENDS</t>
  </si>
  <si>
    <t>ME &amp; MY FAMILY TREE</t>
  </si>
  <si>
    <t>CLICK CLACK MOO COWS TYPE</t>
  </si>
  <si>
    <t>WERE GOING ON BEAR HUNT</t>
  </si>
  <si>
    <t>SEVEN BLIND MICE</t>
  </si>
  <si>
    <t>JOSEPH HAD LITTLE OVERCOAT/HC</t>
  </si>
  <si>
    <t>WOLF</t>
  </si>
  <si>
    <t>DOG BREATH</t>
  </si>
  <si>
    <t>INCH BY INCH</t>
  </si>
  <si>
    <t>LOVE YOU FOREVER</t>
  </si>
  <si>
    <t>THIS IS WAY WE GO SCHOOL</t>
  </si>
  <si>
    <t>I'M BIGGEST THING IN OCEAN</t>
  </si>
  <si>
    <t>NOT A BOX/BRD</t>
  </si>
  <si>
    <t>ODD EGG</t>
  </si>
  <si>
    <t>NOT A STICK</t>
  </si>
  <si>
    <t>A BIT LOST</t>
  </si>
  <si>
    <t>GOODNIGHT MOON</t>
  </si>
  <si>
    <t>EAT YOUR PEAS/2009</t>
  </si>
  <si>
    <t>WILLY THE DREAMER</t>
  </si>
  <si>
    <t>BEAR HUNT/2010</t>
  </si>
  <si>
    <t>GO AWAY BIG GREEN MONSTER/HC</t>
  </si>
  <si>
    <t>DAVID GETS IN TROUBLE</t>
  </si>
  <si>
    <t>DAVID GOES TO SCHOOL</t>
  </si>
  <si>
    <t>I WISH I WERE A DOG</t>
  </si>
  <si>
    <t>TODAY IS MONDAY</t>
  </si>
  <si>
    <t>VERY HUNGRY CATERPILLAR</t>
  </si>
  <si>
    <t>FROM HEAD TO TOE</t>
  </si>
  <si>
    <t>WORD FAMILY READER/16 BOOKS PER SET</t>
  </si>
  <si>
    <t>YO YES/NEW</t>
  </si>
  <si>
    <t>SEALS ON THE BUS</t>
  </si>
  <si>
    <t>SEALS ON BUS</t>
  </si>
  <si>
    <t>FOOD FOR THOUGHT/KL</t>
  </si>
  <si>
    <t>ALPHABET CITY/CDH</t>
  </si>
  <si>
    <t>GOOD NIGHT GORILLA</t>
  </si>
  <si>
    <t>STP I LIKE BUGS /L1</t>
  </si>
  <si>
    <t>COLOURS/BRD BUMPY BOOKS</t>
  </si>
  <si>
    <t>MONKEY AND ME</t>
  </si>
  <si>
    <t>STEPPING STONES</t>
  </si>
  <si>
    <t>SILLY SALLY</t>
  </si>
  <si>
    <t>NO DAVID(OS)</t>
  </si>
  <si>
    <t>LEMONS ARE NOT RED</t>
  </si>
  <si>
    <t>ALPHABET ICE CREAM</t>
  </si>
  <si>
    <t>TEN BLACK DOTS</t>
  </si>
  <si>
    <t>ORANGE PEAR APPLE BEAR</t>
  </si>
  <si>
    <t>桌遊：Too many cookies</t>
  </si>
  <si>
    <t>桌遊：Spot It! Alphabet</t>
  </si>
  <si>
    <t>桌遊：Word on the street</t>
  </si>
  <si>
    <t>桌遊：SMART GAMES MAGIC FOREST</t>
  </si>
  <si>
    <t>桌遊：SMART GAMES Penguins parade</t>
  </si>
  <si>
    <t>桌遊：SMART GAMES BRAIN CHEESER</t>
  </si>
  <si>
    <r>
      <t>世界遺產地標掛圖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含設計、輸出與施工</t>
    </r>
    <r>
      <rPr>
        <sz val="12"/>
        <rFont val="Times New Roman"/>
        <family val="1"/>
      </rPr>
      <t>)</t>
    </r>
  </si>
  <si>
    <r>
      <t>世界美食掛圖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含設計、輸出與施工</t>
    </r>
    <r>
      <rPr>
        <sz val="12"/>
        <rFont val="Times New Roman"/>
        <family val="1"/>
      </rPr>
      <t>)</t>
    </r>
  </si>
  <si>
    <r>
      <t>日常交通工具掛圖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含設計、輸出與施工</t>
    </r>
    <r>
      <rPr>
        <sz val="12"/>
        <rFont val="Times New Roman"/>
        <family val="1"/>
      </rPr>
      <t>)</t>
    </r>
  </si>
  <si>
    <r>
      <t>常見動物掛圖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含設計、輸出與施工</t>
    </r>
    <r>
      <rPr>
        <sz val="12"/>
        <rFont val="Times New Roman"/>
        <family val="1"/>
      </rPr>
      <t>)</t>
    </r>
  </si>
  <si>
    <r>
      <t>海底世界掛圖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含設計、輸出與施工</t>
    </r>
    <r>
      <rPr>
        <sz val="12"/>
        <rFont val="Times New Roman"/>
        <family val="1"/>
      </rPr>
      <t>)</t>
    </r>
  </si>
  <si>
    <r>
      <t xml:space="preserve">Eric Carle </t>
    </r>
    <r>
      <rPr>
        <sz val="12"/>
        <color rgb="FF000000"/>
        <rFont val="標楷體"/>
        <family val="4"/>
        <charset val="136"/>
      </rPr>
      <t>繪本</t>
    </r>
    <r>
      <rPr>
        <sz val="12"/>
        <color rgb="FF000000"/>
        <rFont val="Times New Roman"/>
        <family val="1"/>
      </rPr>
      <t>32</t>
    </r>
    <r>
      <rPr>
        <sz val="12"/>
        <color rgb="FF000000"/>
        <rFont val="標楷體"/>
        <family val="4"/>
        <charset val="136"/>
      </rPr>
      <t>冊</t>
    </r>
  </si>
  <si>
    <r>
      <t>Kites Play</t>
    </r>
    <r>
      <rPr>
        <sz val="12"/>
        <color rgb="FF000000"/>
        <rFont val="標楷體"/>
        <family val="4"/>
        <charset val="136"/>
      </rPr>
      <t>讀者劇場系列</t>
    </r>
    <r>
      <rPr>
        <sz val="12"/>
        <color rgb="FF000000"/>
        <rFont val="Times New Roman"/>
        <family val="1"/>
      </rPr>
      <t>19</t>
    </r>
    <r>
      <rPr>
        <sz val="12"/>
        <color rgb="FF000000"/>
        <rFont val="標楷體"/>
        <family val="4"/>
        <charset val="136"/>
      </rPr>
      <t>冊</t>
    </r>
  </si>
  <si>
    <r>
      <t>ABC</t>
    </r>
    <r>
      <rPr>
        <sz val="12"/>
        <color rgb="FF000000"/>
        <rFont val="標楷體"/>
        <family val="4"/>
        <charset val="136"/>
      </rPr>
      <t>英語故事袋看笑話學英語篇</t>
    </r>
  </si>
  <si>
    <r>
      <t>ABC</t>
    </r>
    <r>
      <rPr>
        <sz val="12"/>
        <color rgb="FF000000"/>
        <rFont val="標楷體"/>
        <family val="4"/>
        <charset val="136"/>
      </rPr>
      <t>英語故事袋世界真奇妙篇</t>
    </r>
  </si>
  <si>
    <r>
      <t>ABC</t>
    </r>
    <r>
      <rPr>
        <sz val="12"/>
        <color rgb="FF000000"/>
        <rFont val="標楷體"/>
        <family val="4"/>
        <charset val="136"/>
      </rPr>
      <t>英語故事袋安徒生童話篇</t>
    </r>
  </si>
  <si>
    <r>
      <t>ABC</t>
    </r>
    <r>
      <rPr>
        <sz val="12"/>
        <color rgb="FF000000"/>
        <rFont val="標楷體"/>
        <family val="4"/>
        <charset val="136"/>
      </rPr>
      <t>英語故事袋格林童話篇</t>
    </r>
  </si>
  <si>
    <r>
      <t>ABC</t>
    </r>
    <r>
      <rPr>
        <sz val="12"/>
        <color rgb="FF000000"/>
        <rFont val="標楷體"/>
        <family val="4"/>
        <charset val="136"/>
      </rPr>
      <t>英語故事袋伊索寓言篇</t>
    </r>
  </si>
  <si>
    <r>
      <t>ABC</t>
    </r>
    <r>
      <rPr>
        <sz val="12"/>
        <color rgb="FF000000"/>
        <rFont val="標楷體"/>
        <family val="4"/>
        <charset val="136"/>
      </rPr>
      <t>英語故事袋床邊故事篇</t>
    </r>
  </si>
  <si>
    <r>
      <rPr>
        <sz val="12"/>
        <color rgb="FF000000"/>
        <rFont val="Times New Roman"/>
        <family val="1"/>
      </rPr>
      <t>Daily Oral Language: Grade 1</t>
    </r>
    <r>
      <rPr>
        <sz val="12"/>
        <color rgb="FF000000"/>
        <rFont val="標楷體"/>
        <family val="4"/>
        <charset val="136"/>
      </rPr>
      <t>每日口語基礎練習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電子書</t>
    </r>
    <r>
      <rPr>
        <sz val="12"/>
        <color rgb="FF000000"/>
        <rFont val="Times New Roman"/>
        <family val="1"/>
      </rPr>
      <t>)</t>
    </r>
    <phoneticPr fontId="2" type="noConversion"/>
  </si>
  <si>
    <t>學習角雙語海報</t>
    <phoneticPr fontId="2" type="noConversion"/>
  </si>
  <si>
    <t>英語活動場域主題大圖輸出</t>
    <phoneticPr fontId="2" type="noConversion"/>
  </si>
  <si>
    <t>本</t>
    <phoneticPr fontId="2" type="noConversion"/>
  </si>
  <si>
    <t>式</t>
    <phoneticPr fontId="2" type="noConversion"/>
  </si>
  <si>
    <t>個</t>
    <phoneticPr fontId="2" type="noConversion"/>
  </si>
  <si>
    <t>台</t>
    <phoneticPr fontId="2" type="noConversion"/>
  </si>
  <si>
    <t>英語多媒體教學用電腦主機</t>
    <phoneticPr fontId="2" type="noConversion"/>
  </si>
  <si>
    <t>英語多媒體教學用手提音響</t>
    <phoneticPr fontId="2" type="noConversion"/>
  </si>
  <si>
    <t>英語多媒體教學用耳機麥克風</t>
    <phoneticPr fontId="2" type="noConversion"/>
  </si>
  <si>
    <r>
      <rPr>
        <sz val="12"/>
        <rFont val="標楷體"/>
        <family val="4"/>
        <charset val="136"/>
      </rPr>
      <t>英語桌遊</t>
    </r>
    <r>
      <rPr>
        <sz val="12"/>
        <rFont val="Times New Roman"/>
        <family val="1"/>
      </rPr>
      <t>:Alles Tomate</t>
    </r>
    <phoneticPr fontId="2" type="noConversion"/>
  </si>
  <si>
    <r>
      <rPr>
        <sz val="12"/>
        <rFont val="標楷體"/>
        <family val="4"/>
        <charset val="136"/>
      </rPr>
      <t>英語桌遊</t>
    </r>
    <r>
      <rPr>
        <sz val="12"/>
        <rFont val="Times New Roman"/>
        <family val="1"/>
      </rPr>
      <t>:Halli Galli</t>
    </r>
    <phoneticPr fontId="2" type="noConversion"/>
  </si>
  <si>
    <r>
      <rPr>
        <sz val="12"/>
        <rFont val="標楷體"/>
        <family val="4"/>
        <charset val="136"/>
      </rPr>
      <t>英語桌遊</t>
    </r>
    <r>
      <rPr>
        <sz val="12"/>
        <rFont val="Times New Roman"/>
        <family val="1"/>
      </rPr>
      <t>:Dobble Kids</t>
    </r>
    <phoneticPr fontId="2" type="noConversion"/>
  </si>
  <si>
    <r>
      <rPr>
        <sz val="12"/>
        <rFont val="標楷體"/>
        <family val="4"/>
        <charset val="136"/>
      </rPr>
      <t>英語圖書</t>
    </r>
    <r>
      <rPr>
        <sz val="12"/>
        <rFont val="Times New Roman"/>
        <family val="1"/>
      </rPr>
      <t>:We Are in a Book!</t>
    </r>
    <phoneticPr fontId="2" type="noConversion"/>
  </si>
  <si>
    <r>
      <rPr>
        <sz val="12"/>
        <rFont val="標楷體"/>
        <family val="4"/>
        <charset val="136"/>
      </rPr>
      <t>英語圖書</t>
    </r>
    <r>
      <rPr>
        <sz val="12"/>
        <rFont val="Times New Roman"/>
        <family val="1"/>
      </rPr>
      <t>:My Friend Is Sad (An Elephant and Piggie Book)</t>
    </r>
    <r>
      <rPr>
        <sz val="12"/>
        <rFont val="標楷體"/>
        <family val="4"/>
        <charset val="136"/>
      </rPr>
      <t>英語原文書</t>
    </r>
    <r>
      <rPr>
        <sz val="12"/>
        <rFont val="Times New Roman"/>
        <family val="1"/>
      </rPr>
      <t xml:space="preserve"> </t>
    </r>
    <phoneticPr fontId="2" type="noConversion"/>
  </si>
  <si>
    <r>
      <rPr>
        <sz val="12"/>
        <rFont val="標楷體"/>
        <family val="4"/>
        <charset val="136"/>
      </rPr>
      <t>英語圖書</t>
    </r>
    <r>
      <rPr>
        <sz val="12"/>
        <rFont val="Times New Roman"/>
        <family val="1"/>
      </rPr>
      <t>:This is the Way We Go To School</t>
    </r>
    <phoneticPr fontId="2" type="noConversion"/>
  </si>
  <si>
    <r>
      <rPr>
        <sz val="12"/>
        <rFont val="標楷體"/>
        <family val="4"/>
        <charset val="136"/>
      </rPr>
      <t>英語圖書</t>
    </r>
    <r>
      <rPr>
        <sz val="12"/>
        <rFont val="Times New Roman"/>
        <family val="1"/>
      </rPr>
      <t>:Mr. Tiger Goes Wild</t>
    </r>
    <phoneticPr fontId="2" type="noConversion"/>
  </si>
  <si>
    <r>
      <rPr>
        <sz val="12"/>
        <rFont val="標楷體"/>
        <family val="4"/>
        <charset val="136"/>
      </rPr>
      <t>英語圖書</t>
    </r>
    <r>
      <rPr>
        <sz val="12"/>
        <rFont val="Times New Roman"/>
        <family val="1"/>
      </rPr>
      <t>:Polar Bear’s Underwear</t>
    </r>
    <phoneticPr fontId="2" type="noConversion"/>
  </si>
  <si>
    <r>
      <rPr>
        <sz val="12"/>
        <rFont val="標楷體"/>
        <family val="4"/>
        <charset val="136"/>
      </rPr>
      <t>英語圖書</t>
    </r>
    <r>
      <rPr>
        <sz val="12"/>
        <rFont val="Times New Roman"/>
        <family val="1"/>
      </rPr>
      <t>:Never, Ever Shout in a Zoo (</t>
    </r>
    <r>
      <rPr>
        <sz val="12"/>
        <rFont val="標楷體"/>
        <family val="4"/>
        <charset val="136"/>
      </rPr>
      <t>動物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</si>
  <si>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英語圖書</t>
    </r>
    <r>
      <rPr>
        <sz val="12"/>
        <rFont val="Times New Roman"/>
        <family val="1"/>
      </rPr>
      <t>:Who Will Be My Valentine This Year?</t>
    </r>
    <phoneticPr fontId="2" type="noConversion"/>
  </si>
  <si>
    <r>
      <rPr>
        <sz val="12"/>
        <rFont val="標楷體"/>
        <family val="4"/>
        <charset val="136"/>
      </rPr>
      <t>英語圖書</t>
    </r>
    <r>
      <rPr>
        <sz val="12"/>
        <rFont val="Times New Roman"/>
        <family val="1"/>
      </rPr>
      <t>:The Sheep Who Hatched an Egg (</t>
    </r>
    <r>
      <rPr>
        <sz val="12"/>
        <rFont val="標楷體"/>
        <family val="4"/>
        <charset val="136"/>
      </rPr>
      <t>平裝本</t>
    </r>
    <r>
      <rPr>
        <sz val="12"/>
        <rFont val="Times New Roman"/>
        <family val="1"/>
      </rPr>
      <t xml:space="preserve">) </t>
    </r>
    <phoneticPr fontId="2" type="noConversion"/>
  </si>
  <si>
    <r>
      <rPr>
        <sz val="12"/>
        <rFont val="標楷體"/>
        <family val="4"/>
        <charset val="136"/>
      </rPr>
      <t>英語圖書</t>
    </r>
    <r>
      <rPr>
        <sz val="12"/>
        <rFont val="Times New Roman"/>
        <family val="1"/>
      </rPr>
      <t>:The Crocodile Who Didn't Like Water (</t>
    </r>
    <r>
      <rPr>
        <sz val="12"/>
        <rFont val="標楷體"/>
        <family val="4"/>
        <charset val="136"/>
      </rPr>
      <t>平裝本</t>
    </r>
    <r>
      <rPr>
        <sz val="12"/>
        <rFont val="Times New Roman"/>
        <family val="1"/>
      </rPr>
      <t>)(</t>
    </r>
    <r>
      <rPr>
        <sz val="12"/>
        <rFont val="標楷體"/>
        <family val="4"/>
        <charset val="136"/>
      </rPr>
      <t>英國版</t>
    </r>
    <r>
      <rPr>
        <sz val="12"/>
        <rFont val="Times New Roman"/>
        <family val="1"/>
      </rPr>
      <t>)</t>
    </r>
    <phoneticPr fontId="2" type="noConversion"/>
  </si>
  <si>
    <t xml:space="preserve">2.地球儀
【SkyGlobe】12吋行政藍色海洋木質地球儀(中英文對照)
</t>
    <phoneticPr fontId="2" type="noConversion"/>
  </si>
  <si>
    <t>3.PHILIPS飛利浦藍牙手提CD音響AZ330T</t>
    <phoneticPr fontId="2" type="noConversion"/>
  </si>
  <si>
    <t>4.羅技 Logitech 無線耳機麥克風 H600</t>
    <phoneticPr fontId="2" type="noConversion"/>
  </si>
  <si>
    <t>5. TOSHIBA 輕便型高音質藍牙喇叭 TY-WSP61TW</t>
    <phoneticPr fontId="2" type="noConversion"/>
  </si>
  <si>
    <t>6.英語教室窗簾</t>
    <phoneticPr fontId="2" type="noConversion"/>
  </si>
  <si>
    <t>大興國小</t>
    <phoneticPr fontId="2" type="noConversion"/>
  </si>
  <si>
    <t>臺</t>
    <phoneticPr fontId="2" type="noConversion"/>
  </si>
  <si>
    <t>1.英聽設備(手提CD播放器)</t>
    <phoneticPr fontId="2" type="noConversion"/>
  </si>
  <si>
    <r>
      <t>2.英聽設備(耳機)</t>
    </r>
    <r>
      <rPr>
        <sz val="12"/>
        <rFont val="細明體"/>
        <family val="3"/>
        <charset val="136"/>
      </rPr>
      <t/>
    </r>
    <phoneticPr fontId="2" type="noConversion"/>
  </si>
  <si>
    <r>
      <t>3.英聽設備(MP3播放器)</t>
    </r>
    <r>
      <rPr>
        <sz val="12"/>
        <rFont val="細明體"/>
        <family val="3"/>
        <charset val="136"/>
      </rPr>
      <t/>
    </r>
    <phoneticPr fontId="2" type="noConversion"/>
  </si>
  <si>
    <t>光華國小</t>
    <phoneticPr fontId="2" type="noConversion"/>
  </si>
  <si>
    <t>1.英語圖書</t>
    <phoneticPr fontId="2" type="noConversion"/>
  </si>
  <si>
    <t>SNOY立體聲耳罩式耳機</t>
    <phoneticPr fontId="2" type="noConversion"/>
  </si>
  <si>
    <t>山水SANSUI手提式音響</t>
    <phoneticPr fontId="2" type="noConversion"/>
  </si>
  <si>
    <t>舞台實用型動圈式麥克風</t>
    <phoneticPr fontId="2" type="noConversion"/>
  </si>
  <si>
    <t>JS2.1聲道多媒體喇叭</t>
    <phoneticPr fontId="2" type="noConversion"/>
  </si>
  <si>
    <t>Oxford Story Tree New Edition e-book 1A</t>
    <phoneticPr fontId="2" type="noConversion"/>
  </si>
  <si>
    <t>Oxford Story Tree New Edition e-book 1B</t>
    <phoneticPr fontId="2" type="noConversion"/>
  </si>
  <si>
    <t>Oxford Story Tree New Edition 2-Blue: At the Pool</t>
    <phoneticPr fontId="2" type="noConversion"/>
  </si>
  <si>
    <t>Oxford Story Tree New Edition 2-Blue: New Trees</t>
    <phoneticPr fontId="2" type="noConversion"/>
  </si>
  <si>
    <t>Oxford Story Tree New Edition 2-Blue: Floppy the Hero</t>
    <phoneticPr fontId="2" type="noConversion"/>
  </si>
  <si>
    <t>Oxford Story Tree New Edition 2-Blue: Quiz</t>
    <phoneticPr fontId="2" type="noConversion"/>
  </si>
  <si>
    <t>Oxford Story Tree New Edition 2-Blue: Long Legs</t>
    <phoneticPr fontId="2" type="noConversion"/>
  </si>
  <si>
    <t>Oxford Story Tree New Edition 2-Blue: The Chase</t>
    <phoneticPr fontId="2" type="noConversion"/>
  </si>
  <si>
    <t>Oxford Story Tree New Edition 2-Blue: Kipper’s Birthday</t>
    <phoneticPr fontId="2" type="noConversion"/>
  </si>
  <si>
    <t>Oxford Story Tree New Edition 2-Blue: Red Noses</t>
    <phoneticPr fontId="2" type="noConversion"/>
  </si>
  <si>
    <t>Oxford Story Tree New Edition 2-Blue: Chip’s Robot</t>
    <phoneticPr fontId="2" type="noConversion"/>
  </si>
  <si>
    <t>Oxford Story Tree New Edition 2-Blue: Book Week</t>
    <phoneticPr fontId="2" type="noConversion"/>
  </si>
  <si>
    <t>本</t>
    <phoneticPr fontId="2" type="noConversion"/>
  </si>
  <si>
    <t>明義國小</t>
    <phoneticPr fontId="2" type="noConversion"/>
  </si>
  <si>
    <t>英語教具收納箱</t>
    <phoneticPr fontId="2" type="noConversion"/>
  </si>
  <si>
    <t>英語桌遊(A)</t>
    <phoneticPr fontId="2" type="noConversion"/>
  </si>
  <si>
    <t>英語桌遊(B)</t>
    <phoneticPr fontId="2" type="noConversion"/>
  </si>
  <si>
    <t>英語桌遊(C)</t>
    <phoneticPr fontId="2" type="noConversion"/>
  </si>
  <si>
    <t>幅</t>
    <phoneticPr fontId="2" type="noConversion"/>
  </si>
  <si>
    <t>片</t>
    <phoneticPr fontId="2" type="noConversion"/>
  </si>
  <si>
    <t>副</t>
    <phoneticPr fontId="2" type="noConversion"/>
  </si>
  <si>
    <t>台</t>
    <phoneticPr fontId="2" type="noConversion"/>
  </si>
  <si>
    <t>2.英語階梯情境板</t>
    <phoneticPr fontId="2" type="noConversion"/>
  </si>
  <si>
    <t>3.耳機</t>
    <phoneticPr fontId="2" type="noConversion"/>
  </si>
  <si>
    <t>4.手提CD 音響</t>
    <phoneticPr fontId="2" type="noConversion"/>
  </si>
  <si>
    <t>佳民國小</t>
    <phoneticPr fontId="2" type="noConversion"/>
  </si>
  <si>
    <t>1.英語情境教室-英語活動場域主題大圖輸出(超市、餐廳、銀行、機場、捷運、家庭、交通等)</t>
    <phoneticPr fontId="2" type="noConversion"/>
  </si>
  <si>
    <t>3入一組</t>
  </si>
  <si>
    <t>鳳林國中</t>
    <phoneticPr fontId="2" type="noConversion"/>
  </si>
  <si>
    <t>西洋節慶和英文諺語海報</t>
    <phoneticPr fontId="2" type="noConversion"/>
  </si>
  <si>
    <t>英文讀物</t>
    <phoneticPr fontId="2" type="noConversion"/>
  </si>
  <si>
    <t>小白板</t>
    <phoneticPr fontId="2" type="noConversion"/>
  </si>
  <si>
    <t>白板筆</t>
    <phoneticPr fontId="2" type="noConversion"/>
  </si>
  <si>
    <t>中華國小</t>
    <phoneticPr fontId="2" type="noConversion"/>
  </si>
  <si>
    <t>無線式多功能行動音箱</t>
    <phoneticPr fontId="2" type="noConversion"/>
  </si>
  <si>
    <t>雙頻道無線接收機</t>
    <phoneticPr fontId="2" type="noConversion"/>
  </si>
  <si>
    <t>配戴式發射器</t>
    <phoneticPr fontId="2" type="noConversion"/>
  </si>
  <si>
    <t>雙耳掛麥克風</t>
    <phoneticPr fontId="2" type="noConversion"/>
  </si>
  <si>
    <t>全罩式耳機</t>
    <phoneticPr fontId="2" type="noConversion"/>
  </si>
  <si>
    <t>組</t>
    <phoneticPr fontId="2" type="noConversion"/>
  </si>
  <si>
    <t>只</t>
    <phoneticPr fontId="2" type="noConversion"/>
  </si>
  <si>
    <t>台</t>
    <phoneticPr fontId="2" type="noConversion"/>
  </si>
  <si>
    <t>面</t>
    <phoneticPr fontId="2" type="noConversion"/>
  </si>
  <si>
    <t>套</t>
    <phoneticPr fontId="2" type="noConversion"/>
  </si>
  <si>
    <r>
      <rPr>
        <sz val="12"/>
        <rFont val="標楷體"/>
        <family val="4"/>
        <charset val="136"/>
      </rPr>
      <t>英語情境布置海報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動畫、地方特色情境</t>
    </r>
    <r>
      <rPr>
        <sz val="12"/>
        <rFont val="Times New Roman"/>
        <family val="1"/>
      </rPr>
      <t>)</t>
    </r>
    <phoneticPr fontId="2" type="noConversion"/>
  </si>
  <si>
    <t>瑞穗國小</t>
    <phoneticPr fontId="2" type="noConversion"/>
  </si>
  <si>
    <t>Hello Kitty Phonics Box Set (12books+1CD)</t>
    <phoneticPr fontId="2" type="noConversion"/>
  </si>
  <si>
    <t>Easy phonics words</t>
    <phoneticPr fontId="2" type="noConversion"/>
  </si>
  <si>
    <t>First phonics words</t>
    <phoneticPr fontId="2" type="noConversion"/>
  </si>
  <si>
    <t>Easy Lessons for Teaching Word Families</t>
    <phoneticPr fontId="2" type="noConversion"/>
  </si>
  <si>
    <t>phonics uno cards</t>
    <phoneticPr fontId="2" type="noConversion"/>
  </si>
  <si>
    <t>phonics builder</t>
    <phoneticPr fontId="2" type="noConversion"/>
  </si>
  <si>
    <t>Phonics Flash Cards:44 Sounds and Key Words with Learning Tips</t>
    <phoneticPr fontId="2" type="noConversion"/>
  </si>
  <si>
    <r>
      <rPr>
        <sz val="12"/>
        <rFont val="標楷體"/>
        <family val="4"/>
        <charset val="136"/>
      </rPr>
      <t>【智點】全方位英語點讀學習全集（含新型點讀筆）</t>
    </r>
    <phoneticPr fontId="2" type="noConversion"/>
  </si>
  <si>
    <r>
      <t>ABC</t>
    </r>
    <r>
      <rPr>
        <sz val="12"/>
        <rFont val="標楷體"/>
        <family val="4"/>
        <charset val="136"/>
      </rPr>
      <t>拼字骰子</t>
    </r>
    <phoneticPr fontId="2" type="noConversion"/>
  </si>
  <si>
    <r>
      <t xml:space="preserve">Letter </t>
    </r>
    <r>
      <rPr>
        <sz val="12"/>
        <rFont val="標楷體"/>
        <family val="4"/>
        <charset val="136"/>
      </rPr>
      <t>閃卡單盒</t>
    </r>
    <phoneticPr fontId="2" type="noConversion"/>
  </si>
  <si>
    <r>
      <t>Phonics Fun</t>
    </r>
    <r>
      <rPr>
        <sz val="12"/>
        <rFont val="標楷體"/>
        <family val="4"/>
        <charset val="136"/>
      </rPr>
      <t>拼讀字卡組</t>
    </r>
    <phoneticPr fontId="2" type="noConversion"/>
  </si>
  <si>
    <r>
      <t>Phonics Word Cards</t>
    </r>
    <r>
      <rPr>
        <sz val="12"/>
        <rFont val="標楷體"/>
        <family val="4"/>
        <charset val="136"/>
      </rPr>
      <t>字母拼讀互動字卡</t>
    </r>
    <phoneticPr fontId="2" type="noConversion"/>
  </si>
  <si>
    <r>
      <t>My first reading library(50</t>
    </r>
    <r>
      <rPr>
        <sz val="12"/>
        <rFont val="標楷體"/>
        <family val="4"/>
        <charset val="136"/>
      </rPr>
      <t>本平裝讀本</t>
    </r>
    <r>
      <rPr>
        <sz val="12"/>
        <rFont val="Times New Roman"/>
        <family val="1"/>
      </rPr>
      <t>)</t>
    </r>
    <phoneticPr fontId="2" type="noConversion"/>
  </si>
  <si>
    <r>
      <t xml:space="preserve">Preschool Prep WorkBooks </t>
    </r>
    <r>
      <rPr>
        <sz val="12"/>
        <rFont val="標楷體"/>
        <family val="4"/>
        <charset val="136"/>
      </rPr>
      <t>練習本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共五本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</si>
  <si>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美國</t>
    </r>
    <r>
      <rPr>
        <sz val="12"/>
        <rFont val="Times New Roman"/>
        <family val="1"/>
      </rPr>
      <t>Preschool Prep</t>
    </r>
    <r>
      <rPr>
        <sz val="12"/>
        <rFont val="標楷體"/>
        <family val="4"/>
        <charset val="136"/>
      </rPr>
      <t>自然發音讀本</t>
    </r>
    <r>
      <rPr>
        <sz val="12"/>
        <rFont val="Times New Roman"/>
        <family val="1"/>
      </rPr>
      <t>(3</t>
    </r>
    <r>
      <rPr>
        <sz val="12"/>
        <rFont val="標楷體"/>
        <family val="4"/>
        <charset val="136"/>
      </rPr>
      <t>盒</t>
    </r>
    <r>
      <rPr>
        <sz val="12"/>
        <rFont val="Times New Roman"/>
        <family val="1"/>
      </rPr>
      <t>)</t>
    </r>
    <phoneticPr fontId="2" type="noConversion"/>
  </si>
  <si>
    <r>
      <t>Preschool Prep DVD</t>
    </r>
    <r>
      <rPr>
        <sz val="12"/>
        <rFont val="標楷體"/>
        <family val="4"/>
        <charset val="136"/>
      </rPr>
      <t>六片組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含自然發音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片</t>
    </r>
    <r>
      <rPr>
        <sz val="12"/>
        <rFont val="Times New Roman"/>
        <family val="1"/>
      </rPr>
      <t>DVD+</t>
    </r>
    <r>
      <rPr>
        <sz val="12"/>
        <rFont val="標楷體"/>
        <family val="4"/>
        <charset val="136"/>
      </rPr>
      <t>常見字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片</t>
    </r>
    <r>
      <rPr>
        <sz val="12"/>
        <rFont val="Times New Roman"/>
        <family val="1"/>
      </rPr>
      <t>DVD)</t>
    </r>
    <phoneticPr fontId="2" type="noConversion"/>
  </si>
  <si>
    <r>
      <t>Preschool Prep Meet the Letters DVD(</t>
    </r>
    <r>
      <rPr>
        <sz val="12"/>
        <rFont val="標楷體"/>
        <family val="4"/>
        <charset val="136"/>
      </rPr>
      <t>認識字母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單片裝</t>
    </r>
    <phoneticPr fontId="2" type="noConversion"/>
  </si>
  <si>
    <r>
      <rPr>
        <sz val="12"/>
        <rFont val="標楷體"/>
        <family val="4"/>
        <charset val="136"/>
      </rPr>
      <t>便利商店叮咚搶答鈴</t>
    </r>
    <r>
      <rPr>
        <sz val="12"/>
        <rFont val="Times New Roman"/>
        <family val="1"/>
      </rPr>
      <t>(Answer Buzzers)</t>
    </r>
    <phoneticPr fontId="2" type="noConversion"/>
  </si>
  <si>
    <r>
      <rPr>
        <sz val="12"/>
        <rFont val="標楷體"/>
        <family val="4"/>
        <charset val="136"/>
      </rPr>
      <t>常見字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自然發音閃卡四盒組</t>
    </r>
    <phoneticPr fontId="2" type="noConversion"/>
  </si>
  <si>
    <t>英聽設備:手提音響</t>
    <phoneticPr fontId="2" type="noConversion"/>
  </si>
  <si>
    <t>英語聽力教學用耳機麥克風</t>
    <phoneticPr fontId="2" type="noConversion"/>
  </si>
  <si>
    <t>英語活動場域主題大圖</t>
    <phoneticPr fontId="2" type="noConversion"/>
  </si>
  <si>
    <t>多媒體藍芽喇叭</t>
    <phoneticPr fontId="2" type="noConversion"/>
  </si>
  <si>
    <t>總經費</t>
    <phoneticPr fontId="2" type="noConversion"/>
  </si>
  <si>
    <t>第一期款</t>
    <phoneticPr fontId="2" type="noConversion"/>
  </si>
  <si>
    <t>第二期款</t>
    <phoneticPr fontId="2" type="noConversion"/>
  </si>
  <si>
    <t>第一期款四捨五入至整數</t>
    <phoneticPr fontId="2" type="noConversion"/>
  </si>
  <si>
    <t>8/15經常門分配(共1,125,914)</t>
    <phoneticPr fontId="2" type="noConversion"/>
  </si>
  <si>
    <t>8/15資本門分配(共418,920)</t>
    <phoneticPr fontId="2" type="noConversion"/>
  </si>
  <si>
    <t>子三業務費+薪資(經常門)</t>
    <phoneticPr fontId="2" type="noConversion"/>
  </si>
  <si>
    <t>至此剩餘9,995</t>
    <phoneticPr fontId="2" type="noConversion"/>
  </si>
  <si>
    <t>剩餘5,635</t>
    <phoneticPr fontId="2" type="noConversion"/>
  </si>
  <si>
    <t>以上皆分配完</t>
    <phoneticPr fontId="2" type="noConversion"/>
  </si>
  <si>
    <t>未分配</t>
    <phoneticPr fontId="2" type="noConversion"/>
  </si>
  <si>
    <t>以下未分配</t>
    <phoneticPr fontId="2" type="noConversion"/>
  </si>
  <si>
    <t>花蓮縣106學年度第2學期至107學年度充實英語教學設備計畫--子計畫一經費核定表(第一期)</t>
    <phoneticPr fontId="2" type="noConversion"/>
  </si>
  <si>
    <t>66990                                     108年撥付</t>
    <phoneticPr fontId="2" type="noConversion"/>
  </si>
  <si>
    <t>82768                                   108年撥付</t>
    <phoneticPr fontId="2" type="noConversion"/>
  </si>
  <si>
    <t>40586                                   108年撥付</t>
    <phoneticPr fontId="2" type="noConversion"/>
  </si>
  <si>
    <t>72000                                   108年撥付</t>
    <phoneticPr fontId="2" type="noConversion"/>
  </si>
  <si>
    <t>69700                                   108年撥付</t>
    <phoneticPr fontId="2" type="noConversion"/>
  </si>
  <si>
    <t>15200                                   108年撥付</t>
    <phoneticPr fontId="2" type="noConversion"/>
  </si>
  <si>
    <t>17500                                  108年撥付</t>
    <phoneticPr fontId="2" type="noConversion"/>
  </si>
  <si>
    <t>52600                                    108年撥付</t>
    <phoneticPr fontId="2" type="noConversion"/>
  </si>
  <si>
    <t>30130                                  108年撥付</t>
    <phoneticPr fontId="2" type="noConversion"/>
  </si>
  <si>
    <t>48000                                     108年撥付</t>
    <phoneticPr fontId="2" type="noConversion"/>
  </si>
  <si>
    <t>62400                                   108年撥付</t>
    <phoneticPr fontId="2" type="noConversion"/>
  </si>
  <si>
    <t>17296                                    108年撥付</t>
    <phoneticPr fontId="2" type="noConversion"/>
  </si>
  <si>
    <t>7499                                      108年撥付</t>
    <phoneticPr fontId="2" type="noConversion"/>
  </si>
  <si>
    <t>14900                                 108年撥付</t>
    <phoneticPr fontId="2" type="noConversion"/>
  </si>
  <si>
    <t>15000                                      108年撥付</t>
    <phoneticPr fontId="2" type="noConversion"/>
  </si>
  <si>
    <t>43912                               108年撥付</t>
    <phoneticPr fontId="2" type="noConversion"/>
  </si>
  <si>
    <t>10200                                    108年撥付</t>
    <phoneticPr fontId="2" type="noConversion"/>
  </si>
  <si>
    <t>107年掣據金額</t>
    <phoneticPr fontId="2" type="noConversion"/>
  </si>
  <si>
    <t>96000                                  108年撥付</t>
    <phoneticPr fontId="2" type="noConversion"/>
  </si>
  <si>
    <t>94000                                  108年撥付</t>
    <phoneticPr fontId="2" type="noConversion"/>
  </si>
  <si>
    <t>6400                                        餘54500元                            108年度撥付</t>
    <phoneticPr fontId="2" type="noConversion"/>
  </si>
  <si>
    <t>65350                                  108年撥付</t>
    <phoneticPr fontId="2" type="noConversion"/>
  </si>
  <si>
    <t>40000                                        108年撥付</t>
    <phoneticPr fontId="2" type="noConversion"/>
  </si>
  <si>
    <t>38520                                   108年撥付</t>
    <phoneticPr fontId="2" type="noConversion"/>
  </si>
  <si>
    <t>51335                                 108年撥付</t>
    <phoneticPr fontId="2" type="noConversion"/>
  </si>
  <si>
    <t>62285                                    108年撥付</t>
    <phoneticPr fontId="2" type="noConversion"/>
  </si>
  <si>
    <t>21318                               108年撥付</t>
    <phoneticPr fontId="2" type="noConversion"/>
  </si>
  <si>
    <t>29200                                108年撥付</t>
    <phoneticPr fontId="2" type="noConversion"/>
  </si>
  <si>
    <t>16830                                     108年撥付</t>
    <phoneticPr fontId="2" type="noConversion"/>
  </si>
  <si>
    <t>49800                                      108年撥付</t>
    <phoneticPr fontId="2" type="noConversion"/>
  </si>
  <si>
    <t>88675                                    108年撥付</t>
    <phoneticPr fontId="2" type="noConversion"/>
  </si>
  <si>
    <t>11000                                 108年撥付</t>
    <phoneticPr fontId="2" type="noConversion"/>
  </si>
  <si>
    <t>30318                                     108年撥付</t>
    <phoneticPr fontId="2" type="noConversion"/>
  </si>
  <si>
    <t>86050                                 108年撥付</t>
    <phoneticPr fontId="2" type="noConversion"/>
  </si>
  <si>
    <t>50000                                      108年撥付</t>
    <phoneticPr fontId="2" type="noConversion"/>
  </si>
  <si>
    <t>4000                                      108年撥付</t>
    <phoneticPr fontId="2" type="noConversion"/>
  </si>
  <si>
    <t>13800                            108年撥付</t>
    <phoneticPr fontId="2" type="noConversion"/>
  </si>
  <si>
    <t>57100                                    108年撥付</t>
    <phoneticPr fontId="2" type="noConversion"/>
  </si>
  <si>
    <t>85738                                  108年撥付</t>
    <phoneticPr fontId="2" type="noConversion"/>
  </si>
  <si>
    <t>14226                                 108年撥付</t>
    <phoneticPr fontId="2" type="noConversion"/>
  </si>
  <si>
    <t>經常門第1期款</t>
    <phoneticPr fontId="2" type="noConversion"/>
  </si>
  <si>
    <t>資本門第1期款</t>
    <phoneticPr fontId="2" type="noConversion"/>
  </si>
  <si>
    <t>108年掣據金額</t>
    <phoneticPr fontId="2" type="noConversion"/>
  </si>
  <si>
    <t>玉東國中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</si>
</sst>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#,##0_ "/>
    <numFmt numFmtId="177" formatCode="_-&quot;$&quot;* #,##0_-;\-&quot;$&quot;* #,##0_-;_-&quot;$&quot;* &quot;-&quot;??_-;_-@_-"/>
    <numFmt numFmtId="178" formatCode="#,##0_);[Red]\(#,##0\)"/>
  </numFmts>
  <fonts count="2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8"/>
      <name val="Times New Roman"/>
      <family val="1"/>
    </font>
    <font>
      <sz val="12"/>
      <color rgb="FFFF0000"/>
      <name val="標楷體"/>
      <family val="4"/>
      <charset val="136"/>
    </font>
    <font>
      <sz val="9"/>
      <color indexed="64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0"/>
      <name val="Times New Roman"/>
      <family val="1"/>
    </font>
    <font>
      <sz val="12"/>
      <color indexed="63"/>
      <name val="標楷體"/>
      <family val="4"/>
      <charset val="136"/>
    </font>
    <font>
      <b/>
      <sz val="16"/>
      <name val="標楷體"/>
      <family val="4"/>
      <charset val="136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2"/>
      <name val="細明體"/>
      <family val="3"/>
      <charset val="136"/>
    </font>
    <font>
      <sz val="14"/>
      <color rgb="FFFF0000"/>
      <name val="標楷體"/>
      <family val="4"/>
      <charset val="136"/>
    </font>
    <font>
      <sz val="14"/>
      <name val="新細明體"/>
      <family val="1"/>
      <charset val="136"/>
    </font>
    <font>
      <sz val="12"/>
      <color theme="1"/>
      <name val="新細明體"/>
      <family val="1"/>
      <charset val="136"/>
    </font>
    <font>
      <b/>
      <sz val="12"/>
      <name val="標楷體"/>
      <family val="4"/>
      <charset val="136"/>
    </font>
    <font>
      <sz val="14"/>
      <color theme="1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color theme="1"/>
      <name val="新細明體"/>
      <family val="1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40" fontId="6" fillId="0" borderId="13">
      <alignment horizontal="right" vertical="center"/>
    </xf>
    <xf numFmtId="43" fontId="1" fillId="0" borderId="0" applyFont="0" applyFill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3" fillId="5" borderId="5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42" fontId="3" fillId="7" borderId="19" xfId="1" applyNumberFormat="1" applyFont="1" applyFill="1" applyBorder="1" applyAlignment="1">
      <alignment horizontal="left" vertical="center" wrapText="1"/>
    </xf>
    <xf numFmtId="42" fontId="3" fillId="5" borderId="5" xfId="1" applyNumberFormat="1" applyFont="1" applyFill="1" applyBorder="1" applyAlignment="1">
      <alignment horizontal="left" vertical="center" wrapText="1"/>
    </xf>
    <xf numFmtId="42" fontId="3" fillId="5" borderId="4" xfId="1" applyNumberFormat="1" applyFont="1" applyFill="1" applyBorder="1" applyAlignment="1">
      <alignment horizontal="left" vertical="center" wrapText="1"/>
    </xf>
    <xf numFmtId="42" fontId="3" fillId="4" borderId="21" xfId="1" applyNumberFormat="1" applyFont="1" applyFill="1" applyBorder="1" applyAlignment="1">
      <alignment horizontal="left" vertical="center" wrapText="1"/>
    </xf>
    <xf numFmtId="42" fontId="3" fillId="4" borderId="5" xfId="1" applyNumberFormat="1" applyFont="1" applyFill="1" applyBorder="1" applyAlignment="1">
      <alignment horizontal="left" vertical="center" wrapText="1"/>
    </xf>
    <xf numFmtId="42" fontId="3" fillId="4" borderId="4" xfId="1" applyNumberFormat="1" applyFont="1" applyFill="1" applyBorder="1" applyAlignment="1">
      <alignment horizontal="left" vertical="center" wrapText="1"/>
    </xf>
    <xf numFmtId="42" fontId="3" fillId="5" borderId="18" xfId="1" applyNumberFormat="1" applyFont="1" applyFill="1" applyBorder="1" applyAlignment="1">
      <alignment horizontal="left" vertical="center" wrapText="1"/>
    </xf>
    <xf numFmtId="42" fontId="3" fillId="4" borderId="16" xfId="1" applyNumberFormat="1" applyFont="1" applyFill="1" applyBorder="1" applyAlignment="1">
      <alignment horizontal="left" vertical="center" wrapText="1"/>
    </xf>
    <xf numFmtId="42" fontId="3" fillId="7" borderId="5" xfId="1" applyNumberFormat="1" applyFont="1" applyFill="1" applyBorder="1" applyAlignment="1">
      <alignment horizontal="left" vertical="center" wrapText="1"/>
    </xf>
    <xf numFmtId="42" fontId="3" fillId="5" borderId="6" xfId="1" applyNumberFormat="1" applyFont="1" applyFill="1" applyBorder="1" applyAlignment="1">
      <alignment horizontal="left" vertical="center" wrapText="1"/>
    </xf>
    <xf numFmtId="42" fontId="3" fillId="5" borderId="1" xfId="1" applyNumberFormat="1" applyFont="1" applyFill="1" applyBorder="1" applyAlignment="1">
      <alignment horizontal="left" vertical="center" wrapText="1"/>
    </xf>
    <xf numFmtId="42" fontId="3" fillId="4" borderId="1" xfId="1" applyNumberFormat="1" applyFont="1" applyFill="1" applyBorder="1" applyAlignment="1">
      <alignment horizontal="left" vertical="center" wrapText="1"/>
    </xf>
    <xf numFmtId="42" fontId="3" fillId="4" borderId="6" xfId="1" applyNumberFormat="1" applyFont="1" applyFill="1" applyBorder="1" applyAlignment="1">
      <alignment horizontal="left" vertical="center" wrapText="1"/>
    </xf>
    <xf numFmtId="42" fontId="0" fillId="0" borderId="0" xfId="1" applyNumberFormat="1" applyFont="1" applyAlignment="1">
      <alignment vertical="center"/>
    </xf>
    <xf numFmtId="42" fontId="3" fillId="4" borderId="2" xfId="1" applyNumberFormat="1" applyFont="1" applyFill="1" applyBorder="1" applyAlignment="1">
      <alignment horizontal="left" vertical="center" wrapText="1"/>
    </xf>
    <xf numFmtId="42" fontId="3" fillId="4" borderId="8" xfId="1" applyNumberFormat="1" applyFont="1" applyFill="1" applyBorder="1" applyAlignment="1">
      <alignment horizontal="left" vertical="center" wrapText="1"/>
    </xf>
    <xf numFmtId="42" fontId="3" fillId="4" borderId="17" xfId="1" applyNumberFormat="1" applyFont="1" applyFill="1" applyBorder="1" applyAlignment="1">
      <alignment horizontal="left" vertical="center" wrapText="1"/>
    </xf>
    <xf numFmtId="42" fontId="3" fillId="0" borderId="5" xfId="1" applyNumberFormat="1" applyFont="1" applyFill="1" applyBorder="1" applyAlignment="1">
      <alignment horizontal="left" vertical="center" wrapText="1"/>
    </xf>
    <xf numFmtId="42" fontId="3" fillId="0" borderId="21" xfId="1" applyNumberFormat="1" applyFont="1" applyFill="1" applyBorder="1" applyAlignment="1">
      <alignment horizontal="left" vertical="center" wrapText="1"/>
    </xf>
    <xf numFmtId="42" fontId="3" fillId="0" borderId="4" xfId="1" applyNumberFormat="1" applyFont="1" applyFill="1" applyBorder="1" applyAlignment="1">
      <alignment horizontal="left" vertical="center" wrapText="1"/>
    </xf>
    <xf numFmtId="42" fontId="3" fillId="0" borderId="22" xfId="1" applyNumberFormat="1" applyFont="1" applyFill="1" applyBorder="1" applyAlignment="1">
      <alignment horizontal="left" vertical="center" wrapText="1"/>
    </xf>
    <xf numFmtId="42" fontId="3" fillId="0" borderId="1" xfId="1" applyNumberFormat="1" applyFont="1" applyFill="1" applyBorder="1" applyAlignment="1">
      <alignment horizontal="left" vertical="center" wrapText="1"/>
    </xf>
    <xf numFmtId="42" fontId="3" fillId="0" borderId="16" xfId="1" applyNumberFormat="1" applyFont="1" applyFill="1" applyBorder="1" applyAlignment="1">
      <alignment horizontal="left" vertical="center" wrapText="1"/>
    </xf>
    <xf numFmtId="42" fontId="3" fillId="0" borderId="17" xfId="1" applyNumberFormat="1" applyFont="1" applyFill="1" applyBorder="1" applyAlignment="1">
      <alignment horizontal="left" vertical="center" wrapText="1"/>
    </xf>
    <xf numFmtId="42" fontId="3" fillId="3" borderId="1" xfId="1" applyNumberFormat="1" applyFont="1" applyFill="1" applyBorder="1" applyAlignment="1">
      <alignment horizontal="left" vertical="center" wrapText="1"/>
    </xf>
    <xf numFmtId="42" fontId="3" fillId="3" borderId="5" xfId="1" applyNumberFormat="1" applyFont="1" applyFill="1" applyBorder="1" applyAlignment="1">
      <alignment horizontal="left" vertical="center" wrapText="1"/>
    </xf>
    <xf numFmtId="42" fontId="3" fillId="4" borderId="10" xfId="1" applyNumberFormat="1" applyFont="1" applyFill="1" applyBorder="1" applyAlignment="1">
      <alignment horizontal="left" vertical="center" wrapText="1"/>
    </xf>
    <xf numFmtId="42" fontId="3" fillId="5" borderId="21" xfId="1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2" fontId="3" fillId="4" borderId="4" xfId="1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2" fillId="4" borderId="5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0" fillId="3" borderId="17" xfId="0" applyNumberFormat="1" applyFill="1" applyBorder="1" applyAlignment="1">
      <alignment vertical="center" wrapText="1"/>
    </xf>
    <xf numFmtId="0" fontId="12" fillId="4" borderId="1" xfId="0" applyFont="1" applyFill="1" applyBorder="1" applyAlignment="1">
      <alignment horizontal="left" vertical="center" wrapText="1"/>
    </xf>
    <xf numFmtId="42" fontId="3" fillId="2" borderId="23" xfId="1" applyNumberFormat="1" applyFont="1" applyFill="1" applyBorder="1" applyAlignment="1">
      <alignment horizontal="left" vertical="center" wrapText="1"/>
    </xf>
    <xf numFmtId="42" fontId="3" fillId="4" borderId="24" xfId="1" applyNumberFormat="1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20" xfId="0" applyFont="1" applyFill="1" applyBorder="1" applyAlignment="1">
      <alignment horizontal="left" vertical="center" wrapText="1"/>
    </xf>
    <xf numFmtId="42" fontId="3" fillId="4" borderId="15" xfId="1" applyNumberFormat="1" applyFont="1" applyFill="1" applyBorder="1" applyAlignment="1">
      <alignment horizontal="left" vertical="center" wrapText="1"/>
    </xf>
    <xf numFmtId="42" fontId="3" fillId="4" borderId="4" xfId="1" applyNumberFormat="1" applyFont="1" applyFill="1" applyBorder="1" applyAlignment="1">
      <alignment horizontal="left" vertical="center" wrapText="1"/>
    </xf>
    <xf numFmtId="42" fontId="3" fillId="4" borderId="22" xfId="1" applyNumberFormat="1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17" fillId="0" borderId="0" xfId="0" applyFont="1">
      <alignment vertical="center"/>
    </xf>
    <xf numFmtId="0" fontId="3" fillId="4" borderId="16" xfId="0" applyFont="1" applyFill="1" applyBorder="1" applyAlignment="1">
      <alignment vertical="center" wrapText="1"/>
    </xf>
    <xf numFmtId="0" fontId="3" fillId="8" borderId="5" xfId="0" applyFont="1" applyFill="1" applyBorder="1" applyAlignment="1">
      <alignment horizontal="left" vertical="center" wrapText="1"/>
    </xf>
    <xf numFmtId="42" fontId="3" fillId="4" borderId="7" xfId="1" applyNumberFormat="1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vertical="center" wrapText="1"/>
    </xf>
    <xf numFmtId="42" fontId="3" fillId="8" borderId="2" xfId="1" applyNumberFormat="1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vertical="center" wrapText="1"/>
    </xf>
    <xf numFmtId="0" fontId="12" fillId="4" borderId="0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vertical="center" wrapText="1"/>
    </xf>
    <xf numFmtId="0" fontId="5" fillId="8" borderId="5" xfId="0" applyFont="1" applyFill="1" applyBorder="1" applyAlignment="1">
      <alignment horizontal="left" vertical="center" wrapText="1"/>
    </xf>
    <xf numFmtId="42" fontId="3" fillId="8" borderId="5" xfId="1" applyNumberFormat="1" applyFont="1" applyFill="1" applyBorder="1" applyAlignment="1">
      <alignment horizontal="left" vertical="center" wrapText="1"/>
    </xf>
    <xf numFmtId="42" fontId="3" fillId="8" borderId="17" xfId="1" applyNumberFormat="1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42" fontId="8" fillId="4" borderId="2" xfId="1" applyNumberFormat="1" applyFont="1" applyFill="1" applyBorder="1" applyAlignment="1">
      <alignment horizontal="left" vertical="center" wrapText="1"/>
    </xf>
    <xf numFmtId="42" fontId="8" fillId="4" borderId="8" xfId="1" applyNumberFormat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42" fontId="8" fillId="4" borderId="6" xfId="1" applyNumberFormat="1" applyFont="1" applyFill="1" applyBorder="1" applyAlignment="1">
      <alignment horizontal="left" vertical="center" wrapText="1"/>
    </xf>
    <xf numFmtId="42" fontId="8" fillId="4" borderId="16" xfId="1" applyNumberFormat="1" applyFont="1" applyFill="1" applyBorder="1" applyAlignment="1">
      <alignment horizontal="left" vertical="center" wrapText="1"/>
    </xf>
    <xf numFmtId="0" fontId="18" fillId="4" borderId="0" xfId="0" applyFont="1" applyFill="1">
      <alignment vertical="center"/>
    </xf>
    <xf numFmtId="0" fontId="12" fillId="5" borderId="4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left" vertical="top" wrapText="1"/>
    </xf>
    <xf numFmtId="42" fontId="0" fillId="0" borderId="0" xfId="0" applyNumberFormat="1">
      <alignment vertical="center"/>
    </xf>
    <xf numFmtId="42" fontId="0" fillId="0" borderId="17" xfId="1" applyNumberFormat="1" applyFont="1" applyBorder="1" applyAlignment="1">
      <alignment vertical="center"/>
    </xf>
    <xf numFmtId="42" fontId="3" fillId="2" borderId="14" xfId="1" applyNumberFormat="1" applyFont="1" applyFill="1" applyBorder="1" applyAlignment="1">
      <alignment horizontal="left" vertical="center" wrapText="1"/>
    </xf>
    <xf numFmtId="42" fontId="3" fillId="4" borderId="26" xfId="1" applyNumberFormat="1" applyFont="1" applyFill="1" applyBorder="1" applyAlignment="1">
      <alignment horizontal="left" vertical="center" wrapText="1"/>
    </xf>
    <xf numFmtId="0" fontId="0" fillId="4" borderId="17" xfId="0" applyFont="1" applyFill="1" applyBorder="1" applyAlignment="1">
      <alignment vertical="top" wrapText="1"/>
    </xf>
    <xf numFmtId="176" fontId="3" fillId="4" borderId="17" xfId="0" applyNumberFormat="1" applyFont="1" applyFill="1" applyBorder="1" applyAlignment="1">
      <alignment horizontal="left" vertical="center" wrapText="1"/>
    </xf>
    <xf numFmtId="42" fontId="3" fillId="3" borderId="17" xfId="1" applyNumberFormat="1" applyFont="1" applyFill="1" applyBorder="1" applyAlignment="1">
      <alignment horizontal="left" vertical="center" wrapText="1"/>
    </xf>
    <xf numFmtId="42" fontId="3" fillId="5" borderId="17" xfId="1" applyNumberFormat="1" applyFont="1" applyFill="1" applyBorder="1" applyAlignment="1">
      <alignment horizontal="left" vertical="center" wrapText="1"/>
    </xf>
    <xf numFmtId="42" fontId="8" fillId="4" borderId="17" xfId="1" applyNumberFormat="1" applyFont="1" applyFill="1" applyBorder="1" applyAlignment="1">
      <alignment horizontal="left" vertical="center" wrapText="1"/>
    </xf>
    <xf numFmtId="42" fontId="3" fillId="4" borderId="17" xfId="1" applyNumberFormat="1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top" wrapText="1"/>
    </xf>
    <xf numFmtId="176" fontId="0" fillId="3" borderId="17" xfId="0" applyNumberFormat="1" applyFont="1" applyFill="1" applyBorder="1" applyAlignment="1">
      <alignment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0" fillId="0" borderId="17" xfId="0" applyBorder="1">
      <alignment vertical="center"/>
    </xf>
    <xf numFmtId="0" fontId="0" fillId="4" borderId="17" xfId="0" applyFill="1" applyBorder="1">
      <alignment vertical="center"/>
    </xf>
    <xf numFmtId="42" fontId="16" fillId="6" borderId="17" xfId="1" applyNumberFormat="1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17" fillId="0" borderId="25" xfId="0" applyFont="1" applyBorder="1">
      <alignment vertical="center"/>
    </xf>
    <xf numFmtId="0" fontId="19" fillId="0" borderId="25" xfId="0" applyFont="1" applyBorder="1">
      <alignment vertical="center"/>
    </xf>
    <xf numFmtId="42" fontId="3" fillId="10" borderId="16" xfId="1" applyNumberFormat="1" applyFont="1" applyFill="1" applyBorder="1" applyAlignment="1">
      <alignment horizontal="left" vertical="center" wrapText="1"/>
    </xf>
    <xf numFmtId="178" fontId="0" fillId="0" borderId="0" xfId="0" applyNumberFormat="1">
      <alignment vertical="center"/>
    </xf>
    <xf numFmtId="177" fontId="17" fillId="9" borderId="25" xfId="0" applyNumberFormat="1" applyFont="1" applyFill="1" applyBorder="1" applyAlignment="1">
      <alignment vertical="center" wrapText="1"/>
    </xf>
    <xf numFmtId="42" fontId="17" fillId="0" borderId="25" xfId="0" applyNumberFormat="1" applyFont="1" applyBorder="1">
      <alignment vertical="center"/>
    </xf>
    <xf numFmtId="0" fontId="17" fillId="9" borderId="25" xfId="0" applyFont="1" applyFill="1" applyBorder="1">
      <alignment vertical="center"/>
    </xf>
    <xf numFmtId="44" fontId="17" fillId="0" borderId="25" xfId="3" applyNumberFormat="1" applyFont="1" applyBorder="1">
      <alignment vertical="center"/>
    </xf>
    <xf numFmtId="177" fontId="17" fillId="0" borderId="25" xfId="0" applyNumberFormat="1" applyFont="1" applyBorder="1">
      <alignment vertical="center"/>
    </xf>
    <xf numFmtId="42" fontId="17" fillId="6" borderId="25" xfId="0" applyNumberFormat="1" applyFont="1" applyFill="1" applyBorder="1">
      <alignment vertical="center"/>
    </xf>
    <xf numFmtId="0" fontId="20" fillId="4" borderId="25" xfId="0" applyFont="1" applyFill="1" applyBorder="1">
      <alignment vertical="center"/>
    </xf>
    <xf numFmtId="0" fontId="17" fillId="6" borderId="25" xfId="0" applyFont="1" applyFill="1" applyBorder="1">
      <alignment vertical="center"/>
    </xf>
    <xf numFmtId="44" fontId="17" fillId="0" borderId="0" xfId="3" applyNumberFormat="1" applyFont="1" applyBorder="1">
      <alignment vertical="center"/>
    </xf>
    <xf numFmtId="177" fontId="17" fillId="0" borderId="0" xfId="0" applyNumberFormat="1" applyFont="1">
      <alignment vertical="center"/>
    </xf>
    <xf numFmtId="0" fontId="17" fillId="0" borderId="0" xfId="0" applyFont="1" applyFill="1">
      <alignment vertical="center"/>
    </xf>
    <xf numFmtId="0" fontId="17" fillId="0" borderId="0" xfId="0" applyFont="1" applyFill="1" applyBorder="1">
      <alignment vertical="center"/>
    </xf>
    <xf numFmtId="42" fontId="22" fillId="4" borderId="25" xfId="0" applyNumberFormat="1" applyFont="1" applyFill="1" applyBorder="1" applyAlignment="1">
      <alignment horizontal="center" vertical="center" wrapText="1"/>
    </xf>
    <xf numFmtId="178" fontId="22" fillId="4" borderId="25" xfId="0" applyNumberFormat="1" applyFont="1" applyFill="1" applyBorder="1" applyAlignment="1">
      <alignment horizontal="center" vertical="center" wrapText="1"/>
    </xf>
    <xf numFmtId="0" fontId="22" fillId="0" borderId="0" xfId="0" applyFont="1">
      <alignment vertical="center"/>
    </xf>
    <xf numFmtId="178" fontId="22" fillId="0" borderId="0" xfId="0" applyNumberFormat="1" applyFont="1">
      <alignment vertical="center"/>
    </xf>
    <xf numFmtId="178" fontId="22" fillId="4" borderId="0" xfId="0" applyNumberFormat="1" applyFont="1" applyFill="1">
      <alignment vertical="center"/>
    </xf>
    <xf numFmtId="42" fontId="22" fillId="0" borderId="25" xfId="0" applyNumberFormat="1" applyFont="1" applyBorder="1">
      <alignment vertical="center"/>
    </xf>
    <xf numFmtId="0" fontId="22" fillId="0" borderId="0" xfId="0" applyFont="1" applyBorder="1">
      <alignment vertical="center"/>
    </xf>
    <xf numFmtId="0" fontId="22" fillId="0" borderId="25" xfId="0" applyFont="1" applyBorder="1" applyAlignment="1">
      <alignment horizontal="center" vertical="center"/>
    </xf>
    <xf numFmtId="178" fontId="22" fillId="0" borderId="25" xfId="0" applyNumberFormat="1" applyFont="1" applyBorder="1" applyAlignment="1">
      <alignment horizontal="center" vertical="center"/>
    </xf>
    <xf numFmtId="42" fontId="3" fillId="4" borderId="31" xfId="1" applyNumberFormat="1" applyFont="1" applyFill="1" applyBorder="1" applyAlignment="1">
      <alignment horizontal="left" vertical="center" wrapText="1"/>
    </xf>
    <xf numFmtId="0" fontId="17" fillId="0" borderId="27" xfId="0" applyFont="1" applyBorder="1">
      <alignment vertical="center"/>
    </xf>
    <xf numFmtId="42" fontId="16" fillId="6" borderId="25" xfId="1" applyNumberFormat="1" applyFont="1" applyFill="1" applyBorder="1" applyAlignment="1">
      <alignment horizontal="left" vertical="center" wrapText="1"/>
    </xf>
    <xf numFmtId="177" fontId="22" fillId="0" borderId="25" xfId="3" applyNumberFormat="1" applyFont="1" applyBorder="1">
      <alignment vertical="center"/>
    </xf>
    <xf numFmtId="0" fontId="17" fillId="0" borderId="25" xfId="0" applyFont="1" applyFill="1" applyBorder="1">
      <alignment vertical="center"/>
    </xf>
    <xf numFmtId="178" fontId="22" fillId="4" borderId="25" xfId="0" applyNumberFormat="1" applyFont="1" applyFill="1" applyBorder="1" applyAlignment="1">
      <alignment horizontal="center" vertical="center" wrapText="1"/>
    </xf>
    <xf numFmtId="178" fontId="22" fillId="4" borderId="27" xfId="0" applyNumberFormat="1" applyFont="1" applyFill="1" applyBorder="1" applyAlignment="1">
      <alignment horizontal="center" vertical="center" wrapText="1"/>
    </xf>
    <xf numFmtId="178" fontId="23" fillId="4" borderId="25" xfId="0" applyNumberFormat="1" applyFont="1" applyFill="1" applyBorder="1" applyAlignment="1">
      <alignment horizontal="center" vertical="center" wrapText="1"/>
    </xf>
    <xf numFmtId="178" fontId="21" fillId="4" borderId="30" xfId="0" applyNumberFormat="1" applyFont="1" applyFill="1" applyBorder="1" applyAlignment="1">
      <alignment horizontal="center" vertical="center"/>
    </xf>
    <xf numFmtId="178" fontId="22" fillId="4" borderId="25" xfId="0" applyNumberFormat="1" applyFont="1" applyFill="1" applyBorder="1" applyAlignment="1">
      <alignment horizontal="center" vertical="center"/>
    </xf>
    <xf numFmtId="42" fontId="22" fillId="4" borderId="25" xfId="0" applyNumberFormat="1" applyFont="1" applyFill="1" applyBorder="1" applyAlignment="1">
      <alignment horizontal="center" vertical="center" wrapText="1"/>
    </xf>
    <xf numFmtId="0" fontId="22" fillId="4" borderId="25" xfId="0" applyFont="1" applyFill="1" applyBorder="1" applyAlignment="1">
      <alignment horizontal="center" vertical="center" wrapText="1"/>
    </xf>
    <xf numFmtId="0" fontId="22" fillId="10" borderId="25" xfId="0" applyFont="1" applyFill="1" applyBorder="1" applyAlignment="1">
      <alignment horizontal="center" vertical="center" wrapText="1"/>
    </xf>
    <xf numFmtId="0" fontId="22" fillId="4" borderId="25" xfId="0" applyNumberFormat="1" applyFont="1" applyFill="1" applyBorder="1" applyAlignment="1">
      <alignment horizontal="center" vertical="center" wrapText="1"/>
    </xf>
    <xf numFmtId="0" fontId="22" fillId="4" borderId="27" xfId="0" applyFont="1" applyFill="1" applyBorder="1" applyAlignment="1">
      <alignment horizontal="center" vertical="center" wrapText="1"/>
    </xf>
    <xf numFmtId="0" fontId="19" fillId="10" borderId="25" xfId="0" applyFont="1" applyFill="1" applyBorder="1" applyAlignment="1">
      <alignment horizontal="center" vertical="center" wrapText="1"/>
    </xf>
    <xf numFmtId="178" fontId="22" fillId="10" borderId="25" xfId="0" applyNumberFormat="1" applyFont="1" applyFill="1" applyBorder="1" applyAlignment="1">
      <alignment horizontal="center" vertical="center" wrapText="1"/>
    </xf>
    <xf numFmtId="178" fontId="22" fillId="10" borderId="25" xfId="0" applyNumberFormat="1" applyFont="1" applyFill="1" applyBorder="1" applyAlignment="1">
      <alignment horizontal="center" vertical="center"/>
    </xf>
    <xf numFmtId="178" fontId="22" fillId="10" borderId="27" xfId="0" applyNumberFormat="1" applyFont="1" applyFill="1" applyBorder="1" applyAlignment="1">
      <alignment horizontal="center" vertical="center"/>
    </xf>
    <xf numFmtId="178" fontId="22" fillId="10" borderId="29" xfId="0" applyNumberFormat="1" applyFont="1" applyFill="1" applyBorder="1" applyAlignment="1">
      <alignment horizontal="center" vertical="center"/>
    </xf>
    <xf numFmtId="178" fontId="22" fillId="10" borderId="28" xfId="0" applyNumberFormat="1" applyFont="1" applyFill="1" applyBorder="1" applyAlignment="1">
      <alignment horizontal="center" vertical="center"/>
    </xf>
    <xf numFmtId="42" fontId="22" fillId="10" borderId="25" xfId="0" applyNumberFormat="1" applyFont="1" applyFill="1" applyBorder="1" applyAlignment="1">
      <alignment horizontal="center" vertical="center" wrapText="1"/>
    </xf>
    <xf numFmtId="42" fontId="23" fillId="4" borderId="25" xfId="0" applyNumberFormat="1" applyFont="1" applyFill="1" applyBorder="1" applyAlignment="1">
      <alignment horizontal="center" vertical="center" wrapText="1"/>
    </xf>
    <xf numFmtId="42" fontId="22" fillId="4" borderId="27" xfId="0" applyNumberFormat="1" applyFont="1" applyFill="1" applyBorder="1" applyAlignment="1">
      <alignment horizontal="center" vertical="center" wrapText="1"/>
    </xf>
    <xf numFmtId="176" fontId="22" fillId="4" borderId="25" xfId="0" applyNumberFormat="1" applyFont="1" applyFill="1" applyBorder="1" applyAlignment="1">
      <alignment horizontal="center" vertical="center" wrapText="1"/>
    </xf>
    <xf numFmtId="42" fontId="22" fillId="4" borderId="29" xfId="0" applyNumberFormat="1" applyFont="1" applyFill="1" applyBorder="1" applyAlignment="1">
      <alignment horizontal="center" vertical="center" wrapText="1"/>
    </xf>
    <xf numFmtId="42" fontId="22" fillId="4" borderId="28" xfId="0" applyNumberFormat="1" applyFont="1" applyFill="1" applyBorder="1" applyAlignment="1">
      <alignment horizontal="center" vertical="center" wrapText="1"/>
    </xf>
    <xf numFmtId="0" fontId="17" fillId="9" borderId="25" xfId="0" applyFont="1" applyFill="1" applyBorder="1" applyAlignment="1">
      <alignment horizontal="center" vertical="center" wrapText="1"/>
    </xf>
    <xf numFmtId="0" fontId="17" fillId="6" borderId="25" xfId="0" applyFont="1" applyFill="1" applyBorder="1" applyAlignment="1">
      <alignment horizontal="center" vertical="center"/>
    </xf>
    <xf numFmtId="0" fontId="17" fillId="6" borderId="25" xfId="0" applyNumberFormat="1" applyFont="1" applyFill="1" applyBorder="1" applyAlignment="1">
      <alignment horizontal="center" vertical="center"/>
    </xf>
    <xf numFmtId="0" fontId="17" fillId="6" borderId="27" xfId="0" applyFont="1" applyFill="1" applyBorder="1" applyAlignment="1">
      <alignment horizontal="center" vertical="center"/>
    </xf>
    <xf numFmtId="42" fontId="17" fillId="6" borderId="25" xfId="0" applyNumberFormat="1" applyFont="1" applyFill="1" applyBorder="1" applyAlignment="1">
      <alignment horizontal="center" vertical="center"/>
    </xf>
    <xf numFmtId="42" fontId="20" fillId="6" borderId="25" xfId="0" applyNumberFormat="1" applyFont="1" applyFill="1" applyBorder="1" applyAlignment="1">
      <alignment horizontal="center" vertical="center"/>
    </xf>
    <xf numFmtId="0" fontId="19" fillId="6" borderId="25" xfId="0" applyFont="1" applyFill="1" applyBorder="1" applyAlignment="1">
      <alignment horizontal="center" vertical="center" wrapText="1"/>
    </xf>
    <xf numFmtId="42" fontId="17" fillId="0" borderId="25" xfId="0" applyNumberFormat="1" applyFont="1" applyBorder="1" applyAlignment="1">
      <alignment horizontal="center" vertical="center"/>
    </xf>
    <xf numFmtId="42" fontId="17" fillId="0" borderId="27" xfId="0" applyNumberFormat="1" applyFont="1" applyBorder="1" applyAlignment="1">
      <alignment horizontal="center" vertical="center"/>
    </xf>
    <xf numFmtId="177" fontId="17" fillId="0" borderId="25" xfId="0" applyNumberFormat="1" applyFont="1" applyBorder="1" applyAlignment="1">
      <alignment horizontal="center" vertical="center"/>
    </xf>
    <xf numFmtId="177" fontId="17" fillId="0" borderId="27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44" fontId="19" fillId="0" borderId="25" xfId="3" applyNumberFormat="1" applyFont="1" applyBorder="1" applyAlignment="1">
      <alignment horizontal="center" vertical="center"/>
    </xf>
    <xf numFmtId="177" fontId="19" fillId="0" borderId="25" xfId="0" applyNumberFormat="1" applyFont="1" applyBorder="1" applyAlignment="1">
      <alignment horizontal="center" vertical="center" wrapText="1"/>
    </xf>
    <xf numFmtId="42" fontId="22" fillId="0" borderId="25" xfId="0" applyNumberFormat="1" applyFont="1" applyBorder="1" applyAlignment="1">
      <alignment horizontal="center" vertical="center"/>
    </xf>
    <xf numFmtId="44" fontId="17" fillId="0" borderId="25" xfId="3" applyNumberFormat="1" applyFont="1" applyBorder="1" applyAlignment="1">
      <alignment horizontal="center" vertical="center"/>
    </xf>
    <xf numFmtId="44" fontId="17" fillId="0" borderId="27" xfId="3" applyNumberFormat="1" applyFont="1" applyBorder="1" applyAlignment="1">
      <alignment horizontal="center" vertical="center"/>
    </xf>
    <xf numFmtId="42" fontId="22" fillId="0" borderId="27" xfId="0" applyNumberFormat="1" applyFont="1" applyBorder="1" applyAlignment="1">
      <alignment horizontal="center" vertical="center"/>
    </xf>
    <xf numFmtId="42" fontId="23" fillId="4" borderId="25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11" borderId="10" xfId="0" applyFont="1" applyFill="1" applyBorder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4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42" fontId="3" fillId="4" borderId="17" xfId="1" applyNumberFormat="1" applyFont="1" applyFill="1" applyBorder="1" applyAlignment="1">
      <alignment horizontal="left" vertical="center" wrapText="1"/>
    </xf>
    <xf numFmtId="42" fontId="3" fillId="4" borderId="10" xfId="1" applyNumberFormat="1" applyFont="1" applyFill="1" applyBorder="1" applyAlignment="1">
      <alignment horizontal="left" vertical="center" wrapText="1"/>
    </xf>
    <xf numFmtId="42" fontId="3" fillId="4" borderId="3" xfId="1" applyNumberFormat="1" applyFont="1" applyFill="1" applyBorder="1" applyAlignment="1">
      <alignment horizontal="left" vertical="center" wrapText="1"/>
    </xf>
    <xf numFmtId="42" fontId="3" fillId="4" borderId="4" xfId="1" applyNumberFormat="1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4" fontId="3" fillId="4" borderId="10" xfId="1" applyFont="1" applyFill="1" applyBorder="1" applyAlignment="1">
      <alignment horizontal="left" vertical="center" wrapText="1"/>
    </xf>
    <xf numFmtId="44" fontId="3" fillId="4" borderId="3" xfId="1" applyFont="1" applyFill="1" applyBorder="1" applyAlignment="1">
      <alignment horizontal="left" vertical="center" wrapText="1"/>
    </xf>
    <xf numFmtId="44" fontId="3" fillId="4" borderId="4" xfId="1" applyFont="1" applyFill="1" applyBorder="1" applyAlignment="1">
      <alignment horizontal="left" vertical="center" wrapText="1"/>
    </xf>
    <xf numFmtId="0" fontId="16" fillId="6" borderId="17" xfId="0" applyFont="1" applyFill="1" applyBorder="1" applyAlignment="1">
      <alignment horizontal="right" vertical="center" wrapText="1"/>
    </xf>
    <xf numFmtId="0" fontId="16" fillId="6" borderId="18" xfId="0" applyFont="1" applyFill="1" applyBorder="1" applyAlignment="1">
      <alignment horizontal="right" vertical="center" wrapText="1"/>
    </xf>
    <xf numFmtId="0" fontId="16" fillId="6" borderId="6" xfId="0" applyFont="1" applyFill="1" applyBorder="1" applyAlignment="1">
      <alignment horizontal="right" vertical="center" wrapText="1"/>
    </xf>
    <xf numFmtId="0" fontId="3" fillId="11" borderId="11" xfId="0" applyFont="1" applyFill="1" applyBorder="1" applyAlignment="1">
      <alignment horizontal="left" vertical="center" wrapText="1"/>
    </xf>
    <xf numFmtId="0" fontId="3" fillId="11" borderId="15" xfId="0" applyFont="1" applyFill="1" applyBorder="1" applyAlignment="1">
      <alignment horizontal="left" vertical="center" wrapText="1"/>
    </xf>
    <xf numFmtId="0" fontId="3" fillId="11" borderId="1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7" fillId="4" borderId="25" xfId="0" applyFont="1" applyFill="1" applyBorder="1" applyAlignment="1">
      <alignment horizontal="center" vertical="center" wrapText="1"/>
    </xf>
    <xf numFmtId="176" fontId="17" fillId="6" borderId="25" xfId="0" applyNumberFormat="1" applyFont="1" applyFill="1" applyBorder="1" applyAlignment="1">
      <alignment horizontal="center" vertical="center"/>
    </xf>
    <xf numFmtId="42" fontId="17" fillId="6" borderId="27" xfId="0" applyNumberFormat="1" applyFont="1" applyFill="1" applyBorder="1" applyAlignment="1">
      <alignment horizontal="center" vertical="center"/>
    </xf>
    <xf numFmtId="178" fontId="19" fillId="10" borderId="25" xfId="0" applyNumberFormat="1" applyFont="1" applyFill="1" applyBorder="1" applyAlignment="1">
      <alignment horizontal="center" vertical="center" wrapText="1"/>
    </xf>
  </cellXfs>
  <cellStyles count="4">
    <cellStyle name="一般" xfId="0" builtinId="0"/>
    <cellStyle name="千分位" xfId="3" builtinId="3"/>
    <cellStyle name="貨幣" xfId="1" builtinId="4"/>
    <cellStyle name="報價單含折扣(麥兒台北)_不分頁_xl35;border-top:none;border-left:none" xfId="2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2"/>
  <sheetViews>
    <sheetView tabSelected="1" zoomScale="80" zoomScaleNormal="80" workbookViewId="0">
      <pane xSplit="2" ySplit="2" topLeftCell="C240" activePane="bottomRight" state="frozen"/>
      <selection pane="topRight" activeCell="C1" sqref="C1"/>
      <selection pane="bottomLeft" activeCell="A3" sqref="A3"/>
      <selection pane="bottomRight" activeCell="B242" sqref="B242:B260"/>
    </sheetView>
  </sheetViews>
  <sheetFormatPr defaultRowHeight="19.5" x14ac:dyDescent="0.25"/>
  <cols>
    <col min="1" max="1" width="9" style="50"/>
    <col min="2" max="2" width="13.25" style="50" customWidth="1"/>
    <col min="3" max="3" width="23.125" style="50" customWidth="1"/>
    <col min="4" max="5" width="9" style="50"/>
    <col min="6" max="6" width="13.75" style="34" customWidth="1"/>
    <col min="7" max="7" width="16.625" style="34" customWidth="1"/>
    <col min="8" max="8" width="16.375" style="34" customWidth="1"/>
    <col min="9" max="9" width="14.75" style="34" customWidth="1"/>
    <col min="10" max="10" width="14.75" style="144" bestFit="1" customWidth="1"/>
    <col min="11" max="11" width="12.125" style="134" hidden="1" customWidth="1"/>
    <col min="12" max="12" width="13.5" style="135" hidden="1" customWidth="1"/>
    <col min="13" max="13" width="12.375" style="82" hidden="1" customWidth="1"/>
    <col min="14" max="14" width="15.75" style="136" hidden="1" customWidth="1"/>
    <col min="15" max="15" width="15.375" style="82" hidden="1" customWidth="1"/>
    <col min="16" max="16" width="17.125" style="137" hidden="1" customWidth="1"/>
    <col min="17" max="17" width="14.875" style="82" hidden="1" customWidth="1"/>
    <col min="18" max="18" width="18" style="140" customWidth="1"/>
    <col min="19" max="19" width="18.375" style="140" customWidth="1"/>
    <col min="20" max="20" width="18.375" style="141" customWidth="1"/>
    <col min="21" max="21" width="16.625" style="142" customWidth="1"/>
    <col min="22" max="22" width="10.25" bestFit="1" customWidth="1"/>
    <col min="23" max="23" width="9.25" bestFit="1" customWidth="1"/>
  </cols>
  <sheetData>
    <row r="1" spans="1:21" ht="21" customHeight="1" thickBot="1" x14ac:dyDescent="0.3">
      <c r="A1" s="49" t="s">
        <v>514</v>
      </c>
      <c r="I1" s="106"/>
      <c r="J1" s="185" t="s">
        <v>502</v>
      </c>
      <c r="K1" s="186" t="s">
        <v>503</v>
      </c>
      <c r="L1" s="187" t="s">
        <v>505</v>
      </c>
      <c r="M1" s="185" t="s">
        <v>504</v>
      </c>
      <c r="N1" s="180" t="s">
        <v>506</v>
      </c>
      <c r="O1" s="123"/>
      <c r="P1" s="180" t="s">
        <v>507</v>
      </c>
      <c r="Q1" s="123"/>
      <c r="R1" s="162" t="s">
        <v>555</v>
      </c>
      <c r="S1" s="162" t="s">
        <v>556</v>
      </c>
      <c r="T1" s="231" t="s">
        <v>532</v>
      </c>
      <c r="U1" s="155" t="s">
        <v>557</v>
      </c>
    </row>
    <row r="2" spans="1:21" ht="17.25" thickBot="1" x14ac:dyDescent="0.3">
      <c r="A2" s="18" t="s">
        <v>70</v>
      </c>
      <c r="B2" s="18" t="s">
        <v>71</v>
      </c>
      <c r="C2" s="18" t="s">
        <v>72</v>
      </c>
      <c r="D2" s="18" t="s">
        <v>73</v>
      </c>
      <c r="E2" s="18" t="s">
        <v>74</v>
      </c>
      <c r="F2" s="29" t="s">
        <v>75</v>
      </c>
      <c r="G2" s="21" t="s">
        <v>76</v>
      </c>
      <c r="H2" s="74" t="s">
        <v>77</v>
      </c>
      <c r="I2" s="107" t="s">
        <v>78</v>
      </c>
      <c r="J2" s="185"/>
      <c r="K2" s="186"/>
      <c r="L2" s="187"/>
      <c r="M2" s="185"/>
      <c r="N2" s="180"/>
      <c r="O2" s="123"/>
      <c r="P2" s="180"/>
      <c r="Q2" s="123"/>
      <c r="R2" s="162"/>
      <c r="S2" s="162"/>
      <c r="T2" s="231"/>
      <c r="U2" s="155"/>
    </row>
    <row r="3" spans="1:21" ht="20.25" customHeight="1" thickTop="1" thickBot="1" x14ac:dyDescent="0.3">
      <c r="A3" s="196">
        <v>1</v>
      </c>
      <c r="B3" s="199" t="s">
        <v>4</v>
      </c>
      <c r="C3" s="10" t="s">
        <v>14</v>
      </c>
      <c r="D3" s="10">
        <v>6</v>
      </c>
      <c r="E3" s="10" t="s">
        <v>5</v>
      </c>
      <c r="F3" s="32">
        <v>1690</v>
      </c>
      <c r="G3" s="35">
        <f t="shared" ref="G3:G10" si="0">D3*F3</f>
        <v>10140</v>
      </c>
      <c r="H3" s="75">
        <f>G3</f>
        <v>10140</v>
      </c>
      <c r="I3" s="108"/>
      <c r="J3" s="188">
        <f>SUM(H3:H20)+SUM(I3:I20)</f>
        <v>28645</v>
      </c>
      <c r="K3" s="189">
        <f>J3*0.594</f>
        <v>17015.13</v>
      </c>
      <c r="L3" s="183">
        <f>ROUND(K3,0)</f>
        <v>17015</v>
      </c>
      <c r="M3" s="181">
        <f>J3-L3</f>
        <v>11630</v>
      </c>
      <c r="N3" s="178">
        <f>SUM(H3:H20)</f>
        <v>28645</v>
      </c>
      <c r="O3" s="174" t="s">
        <v>508</v>
      </c>
      <c r="P3" s="178">
        <f>SUM(I3:I20)</f>
        <v>0</v>
      </c>
      <c r="Q3" s="122"/>
      <c r="R3" s="164">
        <f>SUM(H3:H20)</f>
        <v>28645</v>
      </c>
      <c r="S3" s="164">
        <f>SUM(I3:I20)</f>
        <v>0</v>
      </c>
      <c r="T3" s="164">
        <f>R3+S3</f>
        <v>28645</v>
      </c>
      <c r="U3" s="156">
        <v>0</v>
      </c>
    </row>
    <row r="4" spans="1:21" ht="21" thickTop="1" thickBot="1" x14ac:dyDescent="0.3">
      <c r="A4" s="197"/>
      <c r="B4" s="200"/>
      <c r="C4" s="11" t="s">
        <v>6</v>
      </c>
      <c r="D4" s="11">
        <v>11</v>
      </c>
      <c r="E4" s="11" t="s">
        <v>7</v>
      </c>
      <c r="F4" s="25">
        <v>999</v>
      </c>
      <c r="G4" s="35">
        <f t="shared" si="0"/>
        <v>10989</v>
      </c>
      <c r="H4" s="75">
        <f t="shared" ref="H4:H20" si="1">G4</f>
        <v>10989</v>
      </c>
      <c r="I4" s="37"/>
      <c r="J4" s="188"/>
      <c r="K4" s="189"/>
      <c r="L4" s="183"/>
      <c r="M4" s="181"/>
      <c r="N4" s="178"/>
      <c r="O4" s="174"/>
      <c r="P4" s="178"/>
      <c r="Q4" s="122"/>
      <c r="R4" s="164"/>
      <c r="S4" s="164"/>
      <c r="T4" s="164"/>
      <c r="U4" s="156"/>
    </row>
    <row r="5" spans="1:21" ht="50.25" customHeight="1" thickTop="1" thickBot="1" x14ac:dyDescent="0.3">
      <c r="A5" s="197"/>
      <c r="B5" s="200"/>
      <c r="C5" s="1" t="s">
        <v>15</v>
      </c>
      <c r="D5" s="11">
        <v>1</v>
      </c>
      <c r="E5" s="11" t="s">
        <v>7</v>
      </c>
      <c r="F5" s="22">
        <v>490</v>
      </c>
      <c r="G5" s="35">
        <f t="shared" si="0"/>
        <v>490</v>
      </c>
      <c r="H5" s="75">
        <f t="shared" si="1"/>
        <v>490</v>
      </c>
      <c r="I5" s="37"/>
      <c r="J5" s="188"/>
      <c r="K5" s="189"/>
      <c r="L5" s="183"/>
      <c r="M5" s="181"/>
      <c r="N5" s="178"/>
      <c r="O5" s="174"/>
      <c r="P5" s="178"/>
      <c r="Q5" s="122"/>
      <c r="R5" s="164"/>
      <c r="S5" s="164"/>
      <c r="T5" s="164"/>
      <c r="U5" s="156"/>
    </row>
    <row r="6" spans="1:21" ht="51" customHeight="1" thickTop="1" thickBot="1" x14ac:dyDescent="0.3">
      <c r="A6" s="197"/>
      <c r="B6" s="200"/>
      <c r="C6" s="2" t="s">
        <v>16</v>
      </c>
      <c r="D6" s="11">
        <v>1</v>
      </c>
      <c r="E6" s="11" t="s">
        <v>7</v>
      </c>
      <c r="F6" s="23">
        <v>490</v>
      </c>
      <c r="G6" s="35">
        <f t="shared" si="0"/>
        <v>490</v>
      </c>
      <c r="H6" s="75">
        <f t="shared" si="1"/>
        <v>490</v>
      </c>
      <c r="I6" s="37"/>
      <c r="J6" s="188"/>
      <c r="K6" s="189"/>
      <c r="L6" s="183"/>
      <c r="M6" s="181"/>
      <c r="N6" s="178"/>
      <c r="O6" s="126">
        <v>160000</v>
      </c>
      <c r="P6" s="178"/>
      <c r="Q6" s="122"/>
      <c r="R6" s="164"/>
      <c r="S6" s="164"/>
      <c r="T6" s="164"/>
      <c r="U6" s="156"/>
    </row>
    <row r="7" spans="1:21" ht="45" customHeight="1" thickTop="1" thickBot="1" x14ac:dyDescent="0.3">
      <c r="A7" s="197"/>
      <c r="B7" s="200"/>
      <c r="C7" s="2" t="s">
        <v>17</v>
      </c>
      <c r="D7" s="11">
        <v>1</v>
      </c>
      <c r="E7" s="11" t="s">
        <v>7</v>
      </c>
      <c r="F7" s="23">
        <v>385</v>
      </c>
      <c r="G7" s="35">
        <f t="shared" si="0"/>
        <v>385</v>
      </c>
      <c r="H7" s="75">
        <f t="shared" si="1"/>
        <v>385</v>
      </c>
      <c r="I7" s="37"/>
      <c r="J7" s="188"/>
      <c r="K7" s="189"/>
      <c r="L7" s="183"/>
      <c r="M7" s="181"/>
      <c r="N7" s="178"/>
      <c r="O7" s="127"/>
      <c r="P7" s="178"/>
      <c r="Q7" s="127"/>
      <c r="R7" s="164"/>
      <c r="S7" s="164"/>
      <c r="T7" s="164"/>
      <c r="U7" s="156"/>
    </row>
    <row r="8" spans="1:21" ht="45" customHeight="1" thickTop="1" thickBot="1" x14ac:dyDescent="0.3">
      <c r="A8" s="197"/>
      <c r="B8" s="200"/>
      <c r="C8" s="2" t="s">
        <v>18</v>
      </c>
      <c r="D8" s="11">
        <v>1</v>
      </c>
      <c r="E8" s="11" t="s">
        <v>7</v>
      </c>
      <c r="F8" s="23">
        <v>810</v>
      </c>
      <c r="G8" s="35">
        <f t="shared" si="0"/>
        <v>810</v>
      </c>
      <c r="H8" s="75">
        <f t="shared" si="1"/>
        <v>810</v>
      </c>
      <c r="I8" s="37"/>
      <c r="J8" s="188"/>
      <c r="K8" s="189"/>
      <c r="L8" s="183"/>
      <c r="M8" s="181"/>
      <c r="N8" s="178"/>
      <c r="O8" s="127"/>
      <c r="P8" s="178"/>
      <c r="Q8" s="122"/>
      <c r="R8" s="164"/>
      <c r="S8" s="164"/>
      <c r="T8" s="164"/>
      <c r="U8" s="156"/>
    </row>
    <row r="9" spans="1:21" ht="34.5" thickTop="1" thickBot="1" x14ac:dyDescent="0.3">
      <c r="A9" s="197"/>
      <c r="B9" s="200"/>
      <c r="C9" s="2" t="s">
        <v>19</v>
      </c>
      <c r="D9" s="11">
        <v>1</v>
      </c>
      <c r="E9" s="11" t="s">
        <v>7</v>
      </c>
      <c r="F9" s="23">
        <v>490</v>
      </c>
      <c r="G9" s="35">
        <f t="shared" si="0"/>
        <v>490</v>
      </c>
      <c r="H9" s="75">
        <f t="shared" si="1"/>
        <v>490</v>
      </c>
      <c r="I9" s="37"/>
      <c r="J9" s="188"/>
      <c r="K9" s="189"/>
      <c r="L9" s="183"/>
      <c r="M9" s="181"/>
      <c r="N9" s="178"/>
      <c r="O9" s="122"/>
      <c r="P9" s="178"/>
      <c r="Q9" s="122"/>
      <c r="R9" s="164"/>
      <c r="S9" s="164"/>
      <c r="T9" s="164"/>
      <c r="U9" s="156"/>
    </row>
    <row r="10" spans="1:21" ht="34.5" thickTop="1" thickBot="1" x14ac:dyDescent="0.3">
      <c r="A10" s="197"/>
      <c r="B10" s="200"/>
      <c r="C10" s="2" t="s">
        <v>20</v>
      </c>
      <c r="D10" s="11">
        <v>1</v>
      </c>
      <c r="E10" s="11" t="s">
        <v>7</v>
      </c>
      <c r="F10" s="23">
        <v>810</v>
      </c>
      <c r="G10" s="35">
        <f t="shared" si="0"/>
        <v>810</v>
      </c>
      <c r="H10" s="75">
        <f t="shared" si="1"/>
        <v>810</v>
      </c>
      <c r="I10" s="37"/>
      <c r="J10" s="188"/>
      <c r="K10" s="189"/>
      <c r="L10" s="183"/>
      <c r="M10" s="181"/>
      <c r="N10" s="178"/>
      <c r="O10" s="122"/>
      <c r="P10" s="178"/>
      <c r="Q10" s="122"/>
      <c r="R10" s="164"/>
      <c r="S10" s="164"/>
      <c r="T10" s="164"/>
      <c r="U10" s="156"/>
    </row>
    <row r="11" spans="1:21" ht="34.5" thickTop="1" thickBot="1" x14ac:dyDescent="0.3">
      <c r="A11" s="197"/>
      <c r="B11" s="200"/>
      <c r="C11" s="2" t="s">
        <v>21</v>
      </c>
      <c r="D11" s="11">
        <v>1</v>
      </c>
      <c r="E11" s="11" t="s">
        <v>7</v>
      </c>
      <c r="F11" s="23">
        <v>810</v>
      </c>
      <c r="G11" s="35">
        <f t="shared" ref="G11:G110" si="2">D11*F11</f>
        <v>810</v>
      </c>
      <c r="H11" s="75">
        <f t="shared" si="1"/>
        <v>810</v>
      </c>
      <c r="I11" s="37"/>
      <c r="J11" s="188"/>
      <c r="K11" s="189"/>
      <c r="L11" s="183"/>
      <c r="M11" s="181"/>
      <c r="N11" s="178"/>
      <c r="O11" s="122"/>
      <c r="P11" s="178"/>
      <c r="Q11" s="122"/>
      <c r="R11" s="164"/>
      <c r="S11" s="164"/>
      <c r="T11" s="164"/>
      <c r="U11" s="156"/>
    </row>
    <row r="12" spans="1:21" ht="37.5" customHeight="1" thickTop="1" thickBot="1" x14ac:dyDescent="0.3">
      <c r="A12" s="197"/>
      <c r="B12" s="200"/>
      <c r="C12" s="2" t="s">
        <v>22</v>
      </c>
      <c r="D12" s="11">
        <v>1</v>
      </c>
      <c r="E12" s="11" t="s">
        <v>7</v>
      </c>
      <c r="F12" s="23">
        <v>1040</v>
      </c>
      <c r="G12" s="35">
        <f t="shared" si="2"/>
        <v>1040</v>
      </c>
      <c r="H12" s="75">
        <f t="shared" si="1"/>
        <v>1040</v>
      </c>
      <c r="I12" s="37"/>
      <c r="J12" s="188"/>
      <c r="K12" s="189"/>
      <c r="L12" s="183"/>
      <c r="M12" s="181"/>
      <c r="N12" s="178"/>
      <c r="O12" s="122"/>
      <c r="P12" s="178"/>
      <c r="Q12" s="127"/>
      <c r="R12" s="164"/>
      <c r="S12" s="164"/>
      <c r="T12" s="164"/>
      <c r="U12" s="156"/>
    </row>
    <row r="13" spans="1:21" ht="43.5" customHeight="1" thickTop="1" thickBot="1" x14ac:dyDescent="0.3">
      <c r="A13" s="197"/>
      <c r="B13" s="200"/>
      <c r="C13" s="2" t="s">
        <v>23</v>
      </c>
      <c r="D13" s="11">
        <v>1</v>
      </c>
      <c r="E13" s="11" t="s">
        <v>7</v>
      </c>
      <c r="F13" s="23">
        <v>490</v>
      </c>
      <c r="G13" s="35">
        <f t="shared" si="2"/>
        <v>490</v>
      </c>
      <c r="H13" s="75">
        <f t="shared" si="1"/>
        <v>490</v>
      </c>
      <c r="I13" s="37"/>
      <c r="J13" s="188"/>
      <c r="K13" s="189"/>
      <c r="L13" s="183"/>
      <c r="M13" s="181"/>
      <c r="N13" s="178"/>
      <c r="O13" s="122"/>
      <c r="P13" s="178"/>
      <c r="Q13" s="122"/>
      <c r="R13" s="164"/>
      <c r="S13" s="164"/>
      <c r="T13" s="164"/>
      <c r="U13" s="156"/>
    </row>
    <row r="14" spans="1:21" ht="34.5" thickTop="1" thickBot="1" x14ac:dyDescent="0.3">
      <c r="A14" s="197"/>
      <c r="B14" s="200"/>
      <c r="C14" s="1" t="s">
        <v>24</v>
      </c>
      <c r="D14" s="11">
        <v>1</v>
      </c>
      <c r="E14" s="11" t="s">
        <v>7</v>
      </c>
      <c r="F14" s="22">
        <v>490</v>
      </c>
      <c r="G14" s="35">
        <f t="shared" si="2"/>
        <v>490</v>
      </c>
      <c r="H14" s="75">
        <f t="shared" si="1"/>
        <v>490</v>
      </c>
      <c r="I14" s="37"/>
      <c r="J14" s="188"/>
      <c r="K14" s="189"/>
      <c r="L14" s="183"/>
      <c r="M14" s="181"/>
      <c r="N14" s="178"/>
      <c r="O14" s="122"/>
      <c r="P14" s="178"/>
      <c r="Q14" s="122"/>
      <c r="R14" s="164"/>
      <c r="S14" s="164"/>
      <c r="T14" s="164"/>
      <c r="U14" s="156"/>
    </row>
    <row r="15" spans="1:21" ht="34.5" thickTop="1" thickBot="1" x14ac:dyDescent="0.3">
      <c r="A15" s="197"/>
      <c r="B15" s="200"/>
      <c r="C15" s="2" t="s">
        <v>25</v>
      </c>
      <c r="D15" s="11">
        <v>1</v>
      </c>
      <c r="E15" s="11" t="s">
        <v>7</v>
      </c>
      <c r="F15" s="23">
        <v>190</v>
      </c>
      <c r="G15" s="35">
        <f t="shared" si="2"/>
        <v>190</v>
      </c>
      <c r="H15" s="75">
        <f t="shared" si="1"/>
        <v>190</v>
      </c>
      <c r="I15" s="37"/>
      <c r="J15" s="188"/>
      <c r="K15" s="189"/>
      <c r="L15" s="183"/>
      <c r="M15" s="181"/>
      <c r="N15" s="178"/>
      <c r="O15" s="122"/>
      <c r="P15" s="178"/>
      <c r="Q15" s="122"/>
      <c r="R15" s="164"/>
      <c r="S15" s="164"/>
      <c r="T15" s="164"/>
      <c r="U15" s="156"/>
    </row>
    <row r="16" spans="1:21" ht="21" thickTop="1" thickBot="1" x14ac:dyDescent="0.3">
      <c r="A16" s="197"/>
      <c r="B16" s="200"/>
      <c r="C16" s="2" t="s">
        <v>26</v>
      </c>
      <c r="D16" s="11">
        <v>1</v>
      </c>
      <c r="E16" s="11" t="s">
        <v>7</v>
      </c>
      <c r="F16" s="23">
        <v>160</v>
      </c>
      <c r="G16" s="35">
        <f t="shared" si="2"/>
        <v>160</v>
      </c>
      <c r="H16" s="75">
        <f t="shared" si="1"/>
        <v>160</v>
      </c>
      <c r="I16" s="37"/>
      <c r="J16" s="188"/>
      <c r="K16" s="189"/>
      <c r="L16" s="183"/>
      <c r="M16" s="181"/>
      <c r="N16" s="178"/>
      <c r="O16" s="122"/>
      <c r="P16" s="178"/>
      <c r="Q16" s="122"/>
      <c r="R16" s="164"/>
      <c r="S16" s="164"/>
      <c r="T16" s="164"/>
      <c r="U16" s="156"/>
    </row>
    <row r="17" spans="1:21" ht="21" thickTop="1" thickBot="1" x14ac:dyDescent="0.3">
      <c r="A17" s="197"/>
      <c r="B17" s="200"/>
      <c r="C17" s="3" t="s">
        <v>27</v>
      </c>
      <c r="D17" s="11">
        <v>1</v>
      </c>
      <c r="E17" s="11" t="s">
        <v>7</v>
      </c>
      <c r="F17" s="23">
        <v>160</v>
      </c>
      <c r="G17" s="35">
        <f t="shared" si="2"/>
        <v>160</v>
      </c>
      <c r="H17" s="75">
        <f t="shared" si="1"/>
        <v>160</v>
      </c>
      <c r="I17" s="37"/>
      <c r="J17" s="188"/>
      <c r="K17" s="189"/>
      <c r="L17" s="183"/>
      <c r="M17" s="181"/>
      <c r="N17" s="178"/>
      <c r="O17" s="122"/>
      <c r="P17" s="178"/>
      <c r="Q17" s="122"/>
      <c r="R17" s="164"/>
      <c r="S17" s="164"/>
      <c r="T17" s="164"/>
      <c r="U17" s="156"/>
    </row>
    <row r="18" spans="1:21" ht="34.5" thickTop="1" thickBot="1" x14ac:dyDescent="0.3">
      <c r="A18" s="197"/>
      <c r="B18" s="224"/>
      <c r="C18" s="1" t="s">
        <v>28</v>
      </c>
      <c r="D18" s="11">
        <v>1</v>
      </c>
      <c r="E18" s="11" t="s">
        <v>7</v>
      </c>
      <c r="F18" s="23">
        <v>150</v>
      </c>
      <c r="G18" s="35">
        <f t="shared" si="2"/>
        <v>150</v>
      </c>
      <c r="H18" s="75">
        <f t="shared" si="1"/>
        <v>150</v>
      </c>
      <c r="I18" s="37"/>
      <c r="J18" s="188"/>
      <c r="K18" s="189"/>
      <c r="L18" s="183"/>
      <c r="M18" s="181"/>
      <c r="N18" s="178"/>
      <c r="O18" s="122"/>
      <c r="P18" s="178"/>
      <c r="Q18" s="122"/>
      <c r="R18" s="164"/>
      <c r="S18" s="164"/>
      <c r="T18" s="164"/>
      <c r="U18" s="156"/>
    </row>
    <row r="19" spans="1:21" ht="34.5" thickTop="1" thickBot="1" x14ac:dyDescent="0.3">
      <c r="A19" s="197"/>
      <c r="B19" s="224"/>
      <c r="C19" s="4" t="s">
        <v>29</v>
      </c>
      <c r="D19" s="11">
        <v>1</v>
      </c>
      <c r="E19" s="11" t="s">
        <v>7</v>
      </c>
      <c r="F19" s="23">
        <v>201</v>
      </c>
      <c r="G19" s="35">
        <f t="shared" si="2"/>
        <v>201</v>
      </c>
      <c r="H19" s="75">
        <f t="shared" si="1"/>
        <v>201</v>
      </c>
      <c r="I19" s="37"/>
      <c r="J19" s="188"/>
      <c r="K19" s="189"/>
      <c r="L19" s="183"/>
      <c r="M19" s="181"/>
      <c r="N19" s="178"/>
      <c r="O19" s="122"/>
      <c r="P19" s="178"/>
      <c r="Q19" s="122"/>
      <c r="R19" s="164"/>
      <c r="S19" s="164"/>
      <c r="T19" s="164"/>
      <c r="U19" s="156"/>
    </row>
    <row r="20" spans="1:21" ht="33.75" customHeight="1" thickTop="1" thickBot="1" x14ac:dyDescent="0.3">
      <c r="A20" s="197"/>
      <c r="B20" s="225"/>
      <c r="C20" s="1" t="s">
        <v>3</v>
      </c>
      <c r="D20" s="11">
        <v>1</v>
      </c>
      <c r="E20" s="11" t="s">
        <v>7</v>
      </c>
      <c r="F20" s="23">
        <v>350</v>
      </c>
      <c r="G20" s="35">
        <f t="shared" si="2"/>
        <v>350</v>
      </c>
      <c r="H20" s="75">
        <f t="shared" si="1"/>
        <v>350</v>
      </c>
      <c r="I20" s="37"/>
      <c r="J20" s="188"/>
      <c r="K20" s="189"/>
      <c r="L20" s="183"/>
      <c r="M20" s="181"/>
      <c r="N20" s="178"/>
      <c r="O20" s="122"/>
      <c r="P20" s="178"/>
      <c r="Q20" s="122"/>
      <c r="R20" s="164"/>
      <c r="S20" s="164"/>
      <c r="T20" s="164"/>
      <c r="U20" s="156"/>
    </row>
    <row r="21" spans="1:21" ht="20.25" thickBot="1" x14ac:dyDescent="0.3">
      <c r="A21" s="196">
        <v>2</v>
      </c>
      <c r="B21" s="199" t="s">
        <v>8</v>
      </c>
      <c r="C21" s="10" t="s">
        <v>9</v>
      </c>
      <c r="D21" s="11">
        <v>1</v>
      </c>
      <c r="E21" s="12" t="s">
        <v>0</v>
      </c>
      <c r="F21" s="25">
        <v>14800</v>
      </c>
      <c r="G21" s="35">
        <f t="shared" si="2"/>
        <v>14800</v>
      </c>
      <c r="H21" s="24"/>
      <c r="I21" s="37">
        <f>G21</f>
        <v>14800</v>
      </c>
      <c r="J21" s="188">
        <f>SUM(H21:H23)+SUM(I21:I23)</f>
        <v>94300</v>
      </c>
      <c r="K21" s="189">
        <f t="shared" ref="K21:K43" si="3">J21*0.594</f>
        <v>56014.2</v>
      </c>
      <c r="L21" s="183">
        <f t="shared" ref="L21:L43" si="4">ROUND(K21,0)</f>
        <v>56014</v>
      </c>
      <c r="M21" s="181">
        <f t="shared" ref="M21:M43" si="5">J21-L21</f>
        <v>38286</v>
      </c>
      <c r="N21" s="178">
        <f>SUM(H21:H23)</f>
        <v>79500</v>
      </c>
      <c r="O21" s="122"/>
      <c r="P21" s="178">
        <f>SUM(I21:I23)</f>
        <v>14800</v>
      </c>
      <c r="Q21" s="122"/>
      <c r="R21" s="164">
        <f>SUM(H21:H23)</f>
        <v>79500</v>
      </c>
      <c r="S21" s="165">
        <f>SUM(I21:I23)</f>
        <v>14800</v>
      </c>
      <c r="T21" s="164">
        <f>R21+S21</f>
        <v>94300</v>
      </c>
      <c r="U21" s="156">
        <v>0</v>
      </c>
    </row>
    <row r="22" spans="1:21" ht="23.25" customHeight="1" thickBot="1" x14ac:dyDescent="0.3">
      <c r="A22" s="197"/>
      <c r="B22" s="200"/>
      <c r="C22" s="11" t="s">
        <v>10</v>
      </c>
      <c r="D22" s="11">
        <v>15</v>
      </c>
      <c r="E22" s="11" t="s">
        <v>11</v>
      </c>
      <c r="F22" s="25">
        <v>3300</v>
      </c>
      <c r="G22" s="35">
        <f t="shared" si="2"/>
        <v>49500</v>
      </c>
      <c r="H22" s="37">
        <v>49500</v>
      </c>
      <c r="I22" s="37"/>
      <c r="J22" s="188"/>
      <c r="K22" s="189"/>
      <c r="L22" s="183"/>
      <c r="M22" s="181"/>
      <c r="N22" s="178"/>
      <c r="O22" s="122"/>
      <c r="P22" s="178"/>
      <c r="Q22" s="122"/>
      <c r="R22" s="164"/>
      <c r="S22" s="166"/>
      <c r="T22" s="164"/>
      <c r="U22" s="156"/>
    </row>
    <row r="23" spans="1:21" ht="45.75" customHeight="1" thickBot="1" x14ac:dyDescent="0.3">
      <c r="A23" s="198"/>
      <c r="B23" s="201"/>
      <c r="C23" s="11" t="s">
        <v>12</v>
      </c>
      <c r="D23" s="11">
        <v>6</v>
      </c>
      <c r="E23" s="11" t="s">
        <v>13</v>
      </c>
      <c r="F23" s="25">
        <v>5000</v>
      </c>
      <c r="G23" s="35">
        <f t="shared" si="2"/>
        <v>30000</v>
      </c>
      <c r="H23" s="37">
        <v>30000</v>
      </c>
      <c r="I23" s="37"/>
      <c r="J23" s="188"/>
      <c r="K23" s="189"/>
      <c r="L23" s="183"/>
      <c r="M23" s="181"/>
      <c r="N23" s="178"/>
      <c r="O23" s="122"/>
      <c r="P23" s="178"/>
      <c r="Q23" s="122"/>
      <c r="R23" s="164"/>
      <c r="S23" s="167"/>
      <c r="T23" s="164"/>
      <c r="U23" s="156"/>
    </row>
    <row r="24" spans="1:21" ht="26.25" customHeight="1" thickBot="1" x14ac:dyDescent="0.3">
      <c r="A24" s="196">
        <v>3</v>
      </c>
      <c r="B24" s="226" t="s">
        <v>55</v>
      </c>
      <c r="C24" s="11" t="s">
        <v>56</v>
      </c>
      <c r="D24" s="11">
        <v>4</v>
      </c>
      <c r="E24" s="11" t="s">
        <v>11</v>
      </c>
      <c r="F24" s="25">
        <v>1500</v>
      </c>
      <c r="G24" s="35">
        <f t="shared" si="2"/>
        <v>6000</v>
      </c>
      <c r="H24" s="37">
        <v>6000</v>
      </c>
      <c r="I24" s="37"/>
      <c r="J24" s="188">
        <f>SUM(H24:H27)+SUM(I24:I27)</f>
        <v>19100</v>
      </c>
      <c r="K24" s="189">
        <f t="shared" si="3"/>
        <v>11345.4</v>
      </c>
      <c r="L24" s="183">
        <f t="shared" si="4"/>
        <v>11345</v>
      </c>
      <c r="M24" s="181">
        <f t="shared" si="5"/>
        <v>7755</v>
      </c>
      <c r="N24" s="178">
        <f>SUM(H24:H27)</f>
        <v>19100</v>
      </c>
      <c r="O24" s="122"/>
      <c r="P24" s="178">
        <f>SUM(I24:I27)</f>
        <v>0</v>
      </c>
      <c r="Q24" s="122"/>
      <c r="R24" s="164">
        <f>SUM(H24:H27)</f>
        <v>19100</v>
      </c>
      <c r="S24" s="164">
        <f>SUM(I24:I27)</f>
        <v>0</v>
      </c>
      <c r="T24" s="164">
        <f>R24+S24</f>
        <v>19100</v>
      </c>
      <c r="U24" s="156">
        <v>0</v>
      </c>
    </row>
    <row r="25" spans="1:21" ht="20.25" thickBot="1" x14ac:dyDescent="0.3">
      <c r="A25" s="197"/>
      <c r="B25" s="224"/>
      <c r="C25" s="11" t="s">
        <v>6</v>
      </c>
      <c r="D25" s="11">
        <v>16</v>
      </c>
      <c r="E25" s="11" t="s">
        <v>11</v>
      </c>
      <c r="F25" s="25">
        <v>500</v>
      </c>
      <c r="G25" s="35">
        <f t="shared" si="2"/>
        <v>8000</v>
      </c>
      <c r="H25" s="37">
        <v>8000</v>
      </c>
      <c r="I25" s="37"/>
      <c r="J25" s="188"/>
      <c r="K25" s="189"/>
      <c r="L25" s="183"/>
      <c r="M25" s="181"/>
      <c r="N25" s="178"/>
      <c r="O25" s="122"/>
      <c r="P25" s="178"/>
      <c r="Q25" s="122"/>
      <c r="R25" s="164"/>
      <c r="S25" s="164"/>
      <c r="T25" s="164"/>
      <c r="U25" s="156"/>
    </row>
    <row r="26" spans="1:21" ht="23.25" customHeight="1" thickBot="1" x14ac:dyDescent="0.3">
      <c r="A26" s="197"/>
      <c r="B26" s="200"/>
      <c r="C26" s="13" t="s">
        <v>57</v>
      </c>
      <c r="D26" s="13">
        <v>1</v>
      </c>
      <c r="E26" s="13" t="s">
        <v>5</v>
      </c>
      <c r="F26" s="26">
        <v>3600</v>
      </c>
      <c r="G26" s="35">
        <f t="shared" si="2"/>
        <v>3600</v>
      </c>
      <c r="H26" s="78">
        <v>3600</v>
      </c>
      <c r="I26" s="37"/>
      <c r="J26" s="188"/>
      <c r="K26" s="189"/>
      <c r="L26" s="183"/>
      <c r="M26" s="181"/>
      <c r="N26" s="178"/>
      <c r="O26" s="122"/>
      <c r="P26" s="178"/>
      <c r="Q26" s="122"/>
      <c r="R26" s="164"/>
      <c r="S26" s="164"/>
      <c r="T26" s="164"/>
      <c r="U26" s="156"/>
    </row>
    <row r="27" spans="1:21" ht="40.5" customHeight="1" thickBot="1" x14ac:dyDescent="0.3">
      <c r="A27" s="198"/>
      <c r="B27" s="201"/>
      <c r="C27" s="11" t="s">
        <v>58</v>
      </c>
      <c r="D27" s="11">
        <v>1</v>
      </c>
      <c r="E27" s="11" t="s">
        <v>11</v>
      </c>
      <c r="F27" s="25">
        <v>1500</v>
      </c>
      <c r="G27" s="35">
        <f t="shared" si="2"/>
        <v>1500</v>
      </c>
      <c r="H27" s="37">
        <v>1500</v>
      </c>
      <c r="I27" s="37"/>
      <c r="J27" s="188"/>
      <c r="K27" s="189"/>
      <c r="L27" s="183"/>
      <c r="M27" s="181"/>
      <c r="N27" s="178"/>
      <c r="O27" s="122"/>
      <c r="P27" s="178"/>
      <c r="Q27" s="122"/>
      <c r="R27" s="164"/>
      <c r="S27" s="164"/>
      <c r="T27" s="164"/>
      <c r="U27" s="156"/>
    </row>
    <row r="28" spans="1:21" ht="24.75" customHeight="1" thickBot="1" x14ac:dyDescent="0.3">
      <c r="A28" s="215">
        <v>4</v>
      </c>
      <c r="B28" s="215" t="s">
        <v>59</v>
      </c>
      <c r="C28" s="51" t="s">
        <v>30</v>
      </c>
      <c r="D28" s="52">
        <v>1</v>
      </c>
      <c r="E28" s="53" t="s">
        <v>31</v>
      </c>
      <c r="F28" s="38">
        <v>1650</v>
      </c>
      <c r="G28" s="35">
        <f t="shared" si="2"/>
        <v>1650</v>
      </c>
      <c r="H28" s="39">
        <v>1650</v>
      </c>
      <c r="I28" s="44"/>
      <c r="J28" s="188">
        <f>SUM(H28:H37)+SUM(I28:I37)</f>
        <v>35000</v>
      </c>
      <c r="K28" s="189">
        <f t="shared" si="3"/>
        <v>20790</v>
      </c>
      <c r="L28" s="183">
        <f t="shared" si="4"/>
        <v>20790</v>
      </c>
      <c r="M28" s="181">
        <f t="shared" si="5"/>
        <v>14210</v>
      </c>
      <c r="N28" s="178">
        <f>SUM(H28:H37)</f>
        <v>35000</v>
      </c>
      <c r="O28" s="122"/>
      <c r="P28" s="178">
        <f>SUM(I28:I37)</f>
        <v>0</v>
      </c>
      <c r="Q28" s="122"/>
      <c r="R28" s="164">
        <f>SUM(H28:H37)</f>
        <v>35000</v>
      </c>
      <c r="S28" s="164">
        <f>SUM(I28:I37)</f>
        <v>0</v>
      </c>
      <c r="T28" s="164">
        <f>R28+S28</f>
        <v>35000</v>
      </c>
      <c r="U28" s="156">
        <v>0</v>
      </c>
    </row>
    <row r="29" spans="1:21" ht="27" customHeight="1" thickBot="1" x14ac:dyDescent="0.3">
      <c r="A29" s="216"/>
      <c r="B29" s="216"/>
      <c r="C29" s="51" t="s">
        <v>32</v>
      </c>
      <c r="D29" s="54">
        <v>1</v>
      </c>
      <c r="E29" s="51" t="s">
        <v>31</v>
      </c>
      <c r="F29" s="40">
        <v>1510</v>
      </c>
      <c r="G29" s="35">
        <f t="shared" si="2"/>
        <v>1510</v>
      </c>
      <c r="H29" s="41">
        <v>1510</v>
      </c>
      <c r="I29" s="44"/>
      <c r="J29" s="188"/>
      <c r="K29" s="189"/>
      <c r="L29" s="183"/>
      <c r="M29" s="181"/>
      <c r="N29" s="178"/>
      <c r="O29" s="122"/>
      <c r="P29" s="178"/>
      <c r="Q29" s="122"/>
      <c r="R29" s="164"/>
      <c r="S29" s="164"/>
      <c r="T29" s="164"/>
      <c r="U29" s="156"/>
    </row>
    <row r="30" spans="1:21" ht="20.25" thickBot="1" x14ac:dyDescent="0.3">
      <c r="A30" s="216"/>
      <c r="B30" s="216"/>
      <c r="C30" s="51" t="s">
        <v>33</v>
      </c>
      <c r="D30" s="51">
        <v>10</v>
      </c>
      <c r="E30" s="51" t="s">
        <v>34</v>
      </c>
      <c r="F30" s="42">
        <v>1200</v>
      </c>
      <c r="G30" s="35">
        <f t="shared" si="2"/>
        <v>12000</v>
      </c>
      <c r="H30" s="43">
        <v>12000</v>
      </c>
      <c r="I30" s="44"/>
      <c r="J30" s="188"/>
      <c r="K30" s="189"/>
      <c r="L30" s="183"/>
      <c r="M30" s="181"/>
      <c r="N30" s="178"/>
      <c r="O30" s="122"/>
      <c r="P30" s="178"/>
      <c r="Q30" s="122"/>
      <c r="R30" s="164"/>
      <c r="S30" s="164"/>
      <c r="T30" s="164"/>
      <c r="U30" s="156"/>
    </row>
    <row r="31" spans="1:21" ht="26.25" customHeight="1" thickBot="1" x14ac:dyDescent="0.3">
      <c r="A31" s="216"/>
      <c r="B31" s="216"/>
      <c r="C31" s="51" t="s">
        <v>121</v>
      </c>
      <c r="D31" s="51">
        <v>25</v>
      </c>
      <c r="E31" s="51" t="s">
        <v>35</v>
      </c>
      <c r="F31" s="42">
        <v>500</v>
      </c>
      <c r="G31" s="35">
        <f t="shared" si="2"/>
        <v>12500</v>
      </c>
      <c r="H31" s="43">
        <v>12500</v>
      </c>
      <c r="I31" s="44"/>
      <c r="J31" s="188"/>
      <c r="K31" s="189"/>
      <c r="L31" s="183"/>
      <c r="M31" s="181"/>
      <c r="N31" s="178"/>
      <c r="O31" s="122"/>
      <c r="P31" s="178"/>
      <c r="Q31" s="122"/>
      <c r="R31" s="164"/>
      <c r="S31" s="164"/>
      <c r="T31" s="164"/>
      <c r="U31" s="156"/>
    </row>
    <row r="32" spans="1:21" ht="24.75" customHeight="1" thickBot="1" x14ac:dyDescent="0.3">
      <c r="A32" s="216"/>
      <c r="B32" s="216"/>
      <c r="C32" s="51" t="s">
        <v>36</v>
      </c>
      <c r="D32" s="51">
        <v>6</v>
      </c>
      <c r="E32" s="51" t="s">
        <v>37</v>
      </c>
      <c r="F32" s="42">
        <v>180</v>
      </c>
      <c r="G32" s="35">
        <f t="shared" si="2"/>
        <v>1080</v>
      </c>
      <c r="H32" s="43">
        <v>1080</v>
      </c>
      <c r="I32" s="44"/>
      <c r="J32" s="188"/>
      <c r="K32" s="189"/>
      <c r="L32" s="183"/>
      <c r="M32" s="181"/>
      <c r="N32" s="178"/>
      <c r="O32" s="122"/>
      <c r="P32" s="178"/>
      <c r="Q32" s="122"/>
      <c r="R32" s="164"/>
      <c r="S32" s="164"/>
      <c r="T32" s="164"/>
      <c r="U32" s="156"/>
    </row>
    <row r="33" spans="1:21" ht="27" customHeight="1" thickBot="1" x14ac:dyDescent="0.3">
      <c r="A33" s="216"/>
      <c r="B33" s="216"/>
      <c r="C33" s="51" t="s">
        <v>38</v>
      </c>
      <c r="D33" s="51">
        <v>6</v>
      </c>
      <c r="E33" s="51" t="s">
        <v>37</v>
      </c>
      <c r="F33" s="42">
        <v>240</v>
      </c>
      <c r="G33" s="35">
        <f t="shared" si="2"/>
        <v>1440</v>
      </c>
      <c r="H33" s="43">
        <v>1440</v>
      </c>
      <c r="I33" s="44"/>
      <c r="J33" s="188"/>
      <c r="K33" s="189"/>
      <c r="L33" s="183"/>
      <c r="M33" s="181"/>
      <c r="N33" s="178"/>
      <c r="O33" s="122"/>
      <c r="P33" s="178"/>
      <c r="Q33" s="122"/>
      <c r="R33" s="164"/>
      <c r="S33" s="164"/>
      <c r="T33" s="164"/>
      <c r="U33" s="156"/>
    </row>
    <row r="34" spans="1:21" ht="29.25" customHeight="1" thickBot="1" x14ac:dyDescent="0.3">
      <c r="A34" s="216"/>
      <c r="B34" s="216"/>
      <c r="C34" s="51" t="s">
        <v>39</v>
      </c>
      <c r="D34" s="51">
        <v>6</v>
      </c>
      <c r="E34" s="51" t="s">
        <v>37</v>
      </c>
      <c r="F34" s="42">
        <v>240</v>
      </c>
      <c r="G34" s="35">
        <f t="shared" si="2"/>
        <v>1440</v>
      </c>
      <c r="H34" s="43">
        <v>1440</v>
      </c>
      <c r="I34" s="44"/>
      <c r="J34" s="188"/>
      <c r="K34" s="189"/>
      <c r="L34" s="183"/>
      <c r="M34" s="181"/>
      <c r="N34" s="178"/>
      <c r="O34" s="122"/>
      <c r="P34" s="178"/>
      <c r="Q34" s="122"/>
      <c r="R34" s="164"/>
      <c r="S34" s="164"/>
      <c r="T34" s="164"/>
      <c r="U34" s="156"/>
    </row>
    <row r="35" spans="1:21" ht="21.75" customHeight="1" thickBot="1" x14ac:dyDescent="0.3">
      <c r="A35" s="216"/>
      <c r="B35" s="216"/>
      <c r="C35" s="51" t="s">
        <v>40</v>
      </c>
      <c r="D35" s="51">
        <v>6</v>
      </c>
      <c r="E35" s="51" t="s">
        <v>37</v>
      </c>
      <c r="F35" s="42">
        <v>240</v>
      </c>
      <c r="G35" s="35">
        <f t="shared" si="2"/>
        <v>1440</v>
      </c>
      <c r="H35" s="43">
        <v>1440</v>
      </c>
      <c r="I35" s="44"/>
      <c r="J35" s="188"/>
      <c r="K35" s="189"/>
      <c r="L35" s="183"/>
      <c r="M35" s="181"/>
      <c r="N35" s="178"/>
      <c r="O35" s="122"/>
      <c r="P35" s="178"/>
      <c r="Q35" s="122"/>
      <c r="R35" s="164"/>
      <c r="S35" s="164"/>
      <c r="T35" s="164"/>
      <c r="U35" s="156"/>
    </row>
    <row r="36" spans="1:21" ht="22.5" customHeight="1" thickBot="1" x14ac:dyDescent="0.3">
      <c r="A36" s="216"/>
      <c r="B36" s="216"/>
      <c r="C36" s="51" t="s">
        <v>41</v>
      </c>
      <c r="D36" s="51">
        <v>6</v>
      </c>
      <c r="E36" s="51" t="s">
        <v>42</v>
      </c>
      <c r="F36" s="42">
        <v>190</v>
      </c>
      <c r="G36" s="35">
        <f t="shared" si="2"/>
        <v>1140</v>
      </c>
      <c r="H36" s="43">
        <v>1140</v>
      </c>
      <c r="I36" s="44"/>
      <c r="J36" s="188"/>
      <c r="K36" s="189"/>
      <c r="L36" s="183"/>
      <c r="M36" s="181"/>
      <c r="N36" s="178"/>
      <c r="O36" s="122"/>
      <c r="P36" s="178"/>
      <c r="Q36" s="122"/>
      <c r="R36" s="164"/>
      <c r="S36" s="164"/>
      <c r="T36" s="164"/>
      <c r="U36" s="156"/>
    </row>
    <row r="37" spans="1:21" ht="20.25" thickBot="1" x14ac:dyDescent="0.3">
      <c r="A37" s="227"/>
      <c r="B37" s="227"/>
      <c r="C37" s="51" t="s">
        <v>43</v>
      </c>
      <c r="D37" s="51">
        <v>2</v>
      </c>
      <c r="E37" s="51" t="s">
        <v>42</v>
      </c>
      <c r="F37" s="42">
        <v>400</v>
      </c>
      <c r="G37" s="35">
        <f t="shared" si="2"/>
        <v>800</v>
      </c>
      <c r="H37" s="43">
        <v>800</v>
      </c>
      <c r="I37" s="44"/>
      <c r="J37" s="188"/>
      <c r="K37" s="189"/>
      <c r="L37" s="183"/>
      <c r="M37" s="181"/>
      <c r="N37" s="178"/>
      <c r="O37" s="122"/>
      <c r="P37" s="178"/>
      <c r="Q37" s="122"/>
      <c r="R37" s="164"/>
      <c r="S37" s="164"/>
      <c r="T37" s="164"/>
      <c r="U37" s="156"/>
    </row>
    <row r="38" spans="1:21" ht="34.5" customHeight="1" thickBot="1" x14ac:dyDescent="0.3">
      <c r="A38" s="215">
        <v>5</v>
      </c>
      <c r="B38" s="199" t="s">
        <v>122</v>
      </c>
      <c r="C38" s="51" t="s">
        <v>124</v>
      </c>
      <c r="D38" s="51">
        <v>5</v>
      </c>
      <c r="E38" s="51" t="s">
        <v>5</v>
      </c>
      <c r="F38" s="42">
        <v>6000</v>
      </c>
      <c r="G38" s="35">
        <f t="shared" si="2"/>
        <v>30000</v>
      </c>
      <c r="H38" s="43">
        <v>30000</v>
      </c>
      <c r="I38" s="109"/>
      <c r="J38" s="188">
        <f>SUM(H38:H42)+SUM(I38:I42)</f>
        <v>92530</v>
      </c>
      <c r="K38" s="189">
        <f t="shared" si="3"/>
        <v>54962.82</v>
      </c>
      <c r="L38" s="183">
        <f t="shared" si="4"/>
        <v>54963</v>
      </c>
      <c r="M38" s="181">
        <f t="shared" si="5"/>
        <v>37567</v>
      </c>
      <c r="N38" s="178">
        <f>SUM(H38:H42)</f>
        <v>92530</v>
      </c>
      <c r="O38" s="122"/>
      <c r="P38" s="178">
        <f>SUM(I38:I42)</f>
        <v>0</v>
      </c>
      <c r="Q38" s="122"/>
      <c r="R38" s="164">
        <f>SUM(H38:H42)</f>
        <v>92530</v>
      </c>
      <c r="S38" s="164">
        <f>SUM(I38:I42)</f>
        <v>0</v>
      </c>
      <c r="T38" s="164">
        <f>R38+S38</f>
        <v>92530</v>
      </c>
      <c r="U38" s="156">
        <v>0</v>
      </c>
    </row>
    <row r="39" spans="1:21" ht="29.25" customHeight="1" thickBot="1" x14ac:dyDescent="0.3">
      <c r="A39" s="216"/>
      <c r="B39" s="200"/>
      <c r="C39" s="51" t="s">
        <v>432</v>
      </c>
      <c r="D39" s="51">
        <v>7</v>
      </c>
      <c r="E39" s="51" t="s">
        <v>5</v>
      </c>
      <c r="F39" s="42">
        <v>2000</v>
      </c>
      <c r="G39" s="35">
        <f t="shared" si="2"/>
        <v>14000</v>
      </c>
      <c r="H39" s="43">
        <v>14000</v>
      </c>
      <c r="I39" s="109"/>
      <c r="J39" s="188"/>
      <c r="K39" s="189"/>
      <c r="L39" s="183"/>
      <c r="M39" s="181"/>
      <c r="N39" s="178"/>
      <c r="O39" s="122"/>
      <c r="P39" s="178"/>
      <c r="Q39" s="122"/>
      <c r="R39" s="164"/>
      <c r="S39" s="164"/>
      <c r="T39" s="164"/>
      <c r="U39" s="156"/>
    </row>
    <row r="40" spans="1:21" ht="28.5" customHeight="1" thickBot="1" x14ac:dyDescent="0.3">
      <c r="A40" s="216"/>
      <c r="B40" s="200"/>
      <c r="C40" s="51" t="s">
        <v>429</v>
      </c>
      <c r="D40" s="51">
        <v>10</v>
      </c>
      <c r="E40" s="51" t="s">
        <v>125</v>
      </c>
      <c r="F40" s="42">
        <v>800</v>
      </c>
      <c r="G40" s="35">
        <f t="shared" si="2"/>
        <v>8000</v>
      </c>
      <c r="H40" s="43">
        <v>8000</v>
      </c>
      <c r="I40" s="109"/>
      <c r="J40" s="188"/>
      <c r="K40" s="189"/>
      <c r="L40" s="183"/>
      <c r="M40" s="181"/>
      <c r="N40" s="178"/>
      <c r="O40" s="122"/>
      <c r="P40" s="178"/>
      <c r="Q40" s="122"/>
      <c r="R40" s="164"/>
      <c r="S40" s="164"/>
      <c r="T40" s="164"/>
      <c r="U40" s="156"/>
    </row>
    <row r="41" spans="1:21" ht="29.25" customHeight="1" thickBot="1" x14ac:dyDescent="0.3">
      <c r="A41" s="216"/>
      <c r="B41" s="200"/>
      <c r="C41" s="51" t="s">
        <v>430</v>
      </c>
      <c r="D41" s="51">
        <v>7</v>
      </c>
      <c r="E41" s="51" t="s">
        <v>5</v>
      </c>
      <c r="F41" s="42">
        <v>4990</v>
      </c>
      <c r="G41" s="35">
        <f t="shared" si="2"/>
        <v>34930</v>
      </c>
      <c r="H41" s="43">
        <v>34930</v>
      </c>
      <c r="I41" s="109"/>
      <c r="J41" s="188"/>
      <c r="K41" s="189"/>
      <c r="L41" s="183"/>
      <c r="M41" s="181"/>
      <c r="N41" s="178"/>
      <c r="O41" s="122"/>
      <c r="P41" s="178"/>
      <c r="Q41" s="122"/>
      <c r="R41" s="164"/>
      <c r="S41" s="164"/>
      <c r="T41" s="164"/>
      <c r="U41" s="156"/>
    </row>
    <row r="42" spans="1:21" ht="36.75" customHeight="1" thickBot="1" x14ac:dyDescent="0.3">
      <c r="A42" s="216"/>
      <c r="B42" s="201"/>
      <c r="C42" s="51" t="s">
        <v>431</v>
      </c>
      <c r="D42" s="51">
        <v>2</v>
      </c>
      <c r="E42" s="51" t="s">
        <v>11</v>
      </c>
      <c r="F42" s="42">
        <v>2800</v>
      </c>
      <c r="G42" s="35">
        <f t="shared" si="2"/>
        <v>5600</v>
      </c>
      <c r="H42" s="43">
        <v>5600</v>
      </c>
      <c r="I42" s="109"/>
      <c r="J42" s="188"/>
      <c r="K42" s="189"/>
      <c r="L42" s="183"/>
      <c r="M42" s="181"/>
      <c r="N42" s="178"/>
      <c r="O42" s="122"/>
      <c r="P42" s="178"/>
      <c r="Q42" s="122"/>
      <c r="R42" s="164"/>
      <c r="S42" s="164"/>
      <c r="T42" s="164"/>
      <c r="U42" s="156"/>
    </row>
    <row r="43" spans="1:21" ht="36.75" customHeight="1" thickBot="1" x14ac:dyDescent="0.3">
      <c r="A43" s="55">
        <v>6</v>
      </c>
      <c r="B43" s="196" t="s">
        <v>126</v>
      </c>
      <c r="C43" s="19" t="s">
        <v>500</v>
      </c>
      <c r="D43" s="13">
        <v>10</v>
      </c>
      <c r="E43" s="10" t="s">
        <v>2</v>
      </c>
      <c r="F43" s="26">
        <v>3750</v>
      </c>
      <c r="G43" s="35">
        <f t="shared" si="2"/>
        <v>37500</v>
      </c>
      <c r="H43" s="80">
        <f>G43</f>
        <v>37500</v>
      </c>
      <c r="I43" s="37"/>
      <c r="J43" s="188">
        <f>SUM(H43:H90)+SUM(I43:I90)</f>
        <v>52300</v>
      </c>
      <c r="K43" s="189">
        <f t="shared" si="3"/>
        <v>31066.199999999997</v>
      </c>
      <c r="L43" s="183">
        <f t="shared" si="4"/>
        <v>31066</v>
      </c>
      <c r="M43" s="181">
        <f t="shared" si="5"/>
        <v>21234</v>
      </c>
      <c r="N43" s="178">
        <f>SUM(H43:H90)</f>
        <v>37500</v>
      </c>
      <c r="O43" s="122"/>
      <c r="P43" s="178">
        <f>SUM(I43:I90)</f>
        <v>14800</v>
      </c>
      <c r="Q43" s="122"/>
      <c r="R43" s="164">
        <f>SUM(H43:H90)</f>
        <v>37500</v>
      </c>
      <c r="S43" s="164">
        <f>SUM(I43:I90)</f>
        <v>14800</v>
      </c>
      <c r="T43" s="164">
        <f>R43+S43</f>
        <v>52300</v>
      </c>
      <c r="U43" s="156">
        <v>0</v>
      </c>
    </row>
    <row r="44" spans="1:21" ht="22.5" customHeight="1" thickBot="1" x14ac:dyDescent="0.3">
      <c r="A44" s="59"/>
      <c r="B44" s="197"/>
      <c r="C44" s="64" t="s">
        <v>329</v>
      </c>
      <c r="D44" s="60">
        <v>1</v>
      </c>
      <c r="E44" s="60" t="s">
        <v>37</v>
      </c>
      <c r="F44" s="62">
        <v>650</v>
      </c>
      <c r="G44" s="62">
        <v>650</v>
      </c>
      <c r="H44" s="78"/>
      <c r="I44" s="37">
        <f t="shared" ref="I44:I90" si="6">G44</f>
        <v>650</v>
      </c>
      <c r="J44" s="188"/>
      <c r="K44" s="189"/>
      <c r="L44" s="183"/>
      <c r="M44" s="181"/>
      <c r="N44" s="178"/>
      <c r="O44" s="122"/>
      <c r="P44" s="178"/>
      <c r="Q44" s="122"/>
      <c r="R44" s="164"/>
      <c r="S44" s="164"/>
      <c r="T44" s="164"/>
      <c r="U44" s="156"/>
    </row>
    <row r="45" spans="1:21" ht="22.5" customHeight="1" thickBot="1" x14ac:dyDescent="0.3">
      <c r="A45" s="59"/>
      <c r="B45" s="197"/>
      <c r="C45" s="65" t="s">
        <v>330</v>
      </c>
      <c r="D45" s="60">
        <v>1</v>
      </c>
      <c r="E45" s="60" t="s">
        <v>37</v>
      </c>
      <c r="F45" s="62">
        <v>250</v>
      </c>
      <c r="G45" s="62">
        <v>250</v>
      </c>
      <c r="H45" s="78"/>
      <c r="I45" s="37">
        <f t="shared" si="6"/>
        <v>250</v>
      </c>
      <c r="J45" s="188"/>
      <c r="K45" s="189"/>
      <c r="L45" s="183"/>
      <c r="M45" s="181"/>
      <c r="N45" s="178"/>
      <c r="O45" s="122"/>
      <c r="P45" s="178"/>
      <c r="Q45" s="122"/>
      <c r="R45" s="164"/>
      <c r="S45" s="164"/>
      <c r="T45" s="164"/>
      <c r="U45" s="156"/>
    </row>
    <row r="46" spans="1:21" ht="22.5" customHeight="1" thickBot="1" x14ac:dyDescent="0.3">
      <c r="A46" s="59"/>
      <c r="B46" s="197"/>
      <c r="C46" s="65" t="s">
        <v>331</v>
      </c>
      <c r="D46" s="60">
        <v>1</v>
      </c>
      <c r="E46" s="60" t="s">
        <v>37</v>
      </c>
      <c r="F46" s="62">
        <v>250</v>
      </c>
      <c r="G46" s="62">
        <v>250</v>
      </c>
      <c r="H46" s="78"/>
      <c r="I46" s="37">
        <f t="shared" si="6"/>
        <v>250</v>
      </c>
      <c r="J46" s="188"/>
      <c r="K46" s="189"/>
      <c r="L46" s="183"/>
      <c r="M46" s="181"/>
      <c r="N46" s="178"/>
      <c r="O46" s="122"/>
      <c r="P46" s="178"/>
      <c r="Q46" s="122"/>
      <c r="R46" s="164"/>
      <c r="S46" s="164"/>
      <c r="T46" s="164"/>
      <c r="U46" s="156"/>
    </row>
    <row r="47" spans="1:21" ht="22.5" customHeight="1" thickBot="1" x14ac:dyDescent="0.3">
      <c r="A47" s="59"/>
      <c r="B47" s="197"/>
      <c r="C47" s="65" t="s">
        <v>332</v>
      </c>
      <c r="D47" s="60">
        <v>1</v>
      </c>
      <c r="E47" s="60" t="s">
        <v>37</v>
      </c>
      <c r="F47" s="62">
        <v>230</v>
      </c>
      <c r="G47" s="62">
        <v>230</v>
      </c>
      <c r="H47" s="78"/>
      <c r="I47" s="37">
        <f t="shared" si="6"/>
        <v>230</v>
      </c>
      <c r="J47" s="188"/>
      <c r="K47" s="189"/>
      <c r="L47" s="183"/>
      <c r="M47" s="181"/>
      <c r="N47" s="178"/>
      <c r="O47" s="122"/>
      <c r="P47" s="178"/>
      <c r="Q47" s="122"/>
      <c r="R47" s="164"/>
      <c r="S47" s="164"/>
      <c r="T47" s="164"/>
      <c r="U47" s="156"/>
    </row>
    <row r="48" spans="1:21" ht="22.5" customHeight="1" thickBot="1" x14ac:dyDescent="0.3">
      <c r="A48" s="59"/>
      <c r="B48" s="197"/>
      <c r="C48" s="65" t="s">
        <v>333</v>
      </c>
      <c r="D48" s="60">
        <v>1</v>
      </c>
      <c r="E48" s="60" t="s">
        <v>37</v>
      </c>
      <c r="F48" s="62">
        <v>280</v>
      </c>
      <c r="G48" s="62">
        <v>280</v>
      </c>
      <c r="H48" s="78"/>
      <c r="I48" s="37">
        <f t="shared" si="6"/>
        <v>280</v>
      </c>
      <c r="J48" s="188"/>
      <c r="K48" s="189"/>
      <c r="L48" s="183"/>
      <c r="M48" s="181"/>
      <c r="N48" s="178"/>
      <c r="O48" s="122"/>
      <c r="P48" s="178"/>
      <c r="Q48" s="122"/>
      <c r="R48" s="164"/>
      <c r="S48" s="164"/>
      <c r="T48" s="164"/>
      <c r="U48" s="156"/>
    </row>
    <row r="49" spans="1:21" ht="22.5" customHeight="1" thickBot="1" x14ac:dyDescent="0.3">
      <c r="A49" s="59"/>
      <c r="B49" s="197"/>
      <c r="C49" s="65" t="s">
        <v>334</v>
      </c>
      <c r="D49" s="60">
        <v>1</v>
      </c>
      <c r="E49" s="60" t="s">
        <v>37</v>
      </c>
      <c r="F49" s="62">
        <v>270</v>
      </c>
      <c r="G49" s="62">
        <v>270</v>
      </c>
      <c r="H49" s="78"/>
      <c r="I49" s="37">
        <f t="shared" si="6"/>
        <v>270</v>
      </c>
      <c r="J49" s="188"/>
      <c r="K49" s="189"/>
      <c r="L49" s="183"/>
      <c r="M49" s="181"/>
      <c r="N49" s="178"/>
      <c r="O49" s="122"/>
      <c r="P49" s="178"/>
      <c r="Q49" s="122"/>
      <c r="R49" s="164"/>
      <c r="S49" s="164"/>
      <c r="T49" s="164"/>
      <c r="U49" s="156"/>
    </row>
    <row r="50" spans="1:21" ht="22.5" customHeight="1" thickBot="1" x14ac:dyDescent="0.3">
      <c r="A50" s="59"/>
      <c r="B50" s="197"/>
      <c r="C50" s="65" t="s">
        <v>335</v>
      </c>
      <c r="D50" s="60">
        <v>1</v>
      </c>
      <c r="E50" s="60" t="s">
        <v>37</v>
      </c>
      <c r="F50" s="62">
        <v>280</v>
      </c>
      <c r="G50" s="62">
        <v>280</v>
      </c>
      <c r="H50" s="78"/>
      <c r="I50" s="37">
        <f t="shared" si="6"/>
        <v>280</v>
      </c>
      <c r="J50" s="188"/>
      <c r="K50" s="189"/>
      <c r="L50" s="183"/>
      <c r="M50" s="181"/>
      <c r="N50" s="178"/>
      <c r="O50" s="122"/>
      <c r="P50" s="178"/>
      <c r="Q50" s="122"/>
      <c r="R50" s="164"/>
      <c r="S50" s="164"/>
      <c r="T50" s="164"/>
      <c r="U50" s="156"/>
    </row>
    <row r="51" spans="1:21" ht="22.5" customHeight="1" thickBot="1" x14ac:dyDescent="0.3">
      <c r="A51" s="59"/>
      <c r="B51" s="197"/>
      <c r="C51" s="65" t="s">
        <v>336</v>
      </c>
      <c r="D51" s="60">
        <v>1</v>
      </c>
      <c r="E51" s="60" t="s">
        <v>37</v>
      </c>
      <c r="F51" s="62">
        <v>280</v>
      </c>
      <c r="G51" s="62">
        <v>280</v>
      </c>
      <c r="H51" s="78"/>
      <c r="I51" s="37">
        <f t="shared" si="6"/>
        <v>280</v>
      </c>
      <c r="J51" s="188"/>
      <c r="K51" s="189"/>
      <c r="L51" s="183"/>
      <c r="M51" s="181"/>
      <c r="N51" s="178"/>
      <c r="O51" s="122"/>
      <c r="P51" s="178"/>
      <c r="Q51" s="122"/>
      <c r="R51" s="164"/>
      <c r="S51" s="164"/>
      <c r="T51" s="164"/>
      <c r="U51" s="156"/>
    </row>
    <row r="52" spans="1:21" ht="22.5" customHeight="1" thickBot="1" x14ac:dyDescent="0.3">
      <c r="A52" s="59"/>
      <c r="B52" s="197"/>
      <c r="C52" s="65" t="s">
        <v>337</v>
      </c>
      <c r="D52" s="60">
        <v>1</v>
      </c>
      <c r="E52" s="60" t="s">
        <v>37</v>
      </c>
      <c r="F52" s="62">
        <v>630</v>
      </c>
      <c r="G52" s="62">
        <v>630</v>
      </c>
      <c r="H52" s="78"/>
      <c r="I52" s="37">
        <f t="shared" si="6"/>
        <v>630</v>
      </c>
      <c r="J52" s="188"/>
      <c r="K52" s="189"/>
      <c r="L52" s="183"/>
      <c r="M52" s="181"/>
      <c r="N52" s="178"/>
      <c r="O52" s="122"/>
      <c r="P52" s="178"/>
      <c r="Q52" s="122"/>
      <c r="R52" s="164"/>
      <c r="S52" s="164"/>
      <c r="T52" s="164"/>
      <c r="U52" s="156"/>
    </row>
    <row r="53" spans="1:21" ht="22.5" customHeight="1" thickBot="1" x14ac:dyDescent="0.3">
      <c r="A53" s="59"/>
      <c r="B53" s="197"/>
      <c r="C53" s="65" t="s">
        <v>338</v>
      </c>
      <c r="D53" s="60">
        <v>1</v>
      </c>
      <c r="E53" s="60" t="s">
        <v>37</v>
      </c>
      <c r="F53" s="62">
        <v>250</v>
      </c>
      <c r="G53" s="62">
        <v>250</v>
      </c>
      <c r="H53" s="78"/>
      <c r="I53" s="37">
        <f t="shared" si="6"/>
        <v>250</v>
      </c>
      <c r="J53" s="188"/>
      <c r="K53" s="189"/>
      <c r="L53" s="183"/>
      <c r="M53" s="181"/>
      <c r="N53" s="178"/>
      <c r="O53" s="122"/>
      <c r="P53" s="178"/>
      <c r="Q53" s="122"/>
      <c r="R53" s="164"/>
      <c r="S53" s="164"/>
      <c r="T53" s="164"/>
      <c r="U53" s="156"/>
    </row>
    <row r="54" spans="1:21" ht="22.5" customHeight="1" thickBot="1" x14ac:dyDescent="0.3">
      <c r="A54" s="59"/>
      <c r="B54" s="197"/>
      <c r="C54" s="65" t="s">
        <v>339</v>
      </c>
      <c r="D54" s="60">
        <v>1</v>
      </c>
      <c r="E54" s="60" t="s">
        <v>37</v>
      </c>
      <c r="F54" s="62">
        <v>250</v>
      </c>
      <c r="G54" s="62">
        <v>250</v>
      </c>
      <c r="H54" s="78"/>
      <c r="I54" s="37">
        <f t="shared" si="6"/>
        <v>250</v>
      </c>
      <c r="J54" s="188"/>
      <c r="K54" s="189"/>
      <c r="L54" s="183"/>
      <c r="M54" s="181"/>
      <c r="N54" s="178"/>
      <c r="O54" s="122"/>
      <c r="P54" s="178"/>
      <c r="Q54" s="122"/>
      <c r="R54" s="164"/>
      <c r="S54" s="164"/>
      <c r="T54" s="164"/>
      <c r="U54" s="156"/>
    </row>
    <row r="55" spans="1:21" ht="22.5" customHeight="1" thickBot="1" x14ac:dyDescent="0.3">
      <c r="A55" s="59"/>
      <c r="B55" s="197"/>
      <c r="C55" s="65" t="s">
        <v>340</v>
      </c>
      <c r="D55" s="60">
        <v>1</v>
      </c>
      <c r="E55" s="60" t="s">
        <v>37</v>
      </c>
      <c r="F55" s="62">
        <v>280</v>
      </c>
      <c r="G55" s="62">
        <v>280</v>
      </c>
      <c r="H55" s="78"/>
      <c r="I55" s="37">
        <f t="shared" si="6"/>
        <v>280</v>
      </c>
      <c r="J55" s="188"/>
      <c r="K55" s="189"/>
      <c r="L55" s="183"/>
      <c r="M55" s="181"/>
      <c r="N55" s="178"/>
      <c r="O55" s="122"/>
      <c r="P55" s="178"/>
      <c r="Q55" s="122"/>
      <c r="R55" s="164"/>
      <c r="S55" s="164"/>
      <c r="T55" s="164"/>
      <c r="U55" s="156"/>
    </row>
    <row r="56" spans="1:21" ht="22.5" customHeight="1" thickBot="1" x14ac:dyDescent="0.3">
      <c r="A56" s="59"/>
      <c r="B56" s="197"/>
      <c r="C56" s="64" t="s">
        <v>341</v>
      </c>
      <c r="D56" s="60">
        <v>1</v>
      </c>
      <c r="E56" s="60" t="s">
        <v>37</v>
      </c>
      <c r="F56" s="62">
        <v>250</v>
      </c>
      <c r="G56" s="62">
        <v>250</v>
      </c>
      <c r="H56" s="78"/>
      <c r="I56" s="37">
        <f t="shared" si="6"/>
        <v>250</v>
      </c>
      <c r="J56" s="188"/>
      <c r="K56" s="189"/>
      <c r="L56" s="183"/>
      <c r="M56" s="181"/>
      <c r="N56" s="178"/>
      <c r="O56" s="122"/>
      <c r="P56" s="178"/>
      <c r="Q56" s="122"/>
      <c r="R56" s="164"/>
      <c r="S56" s="164"/>
      <c r="T56" s="164"/>
      <c r="U56" s="156"/>
    </row>
    <row r="57" spans="1:21" ht="22.5" customHeight="1" thickBot="1" x14ac:dyDescent="0.3">
      <c r="A57" s="59"/>
      <c r="B57" s="197"/>
      <c r="C57" s="65" t="s">
        <v>342</v>
      </c>
      <c r="D57" s="60">
        <v>1</v>
      </c>
      <c r="E57" s="60" t="s">
        <v>37</v>
      </c>
      <c r="F57" s="62">
        <v>250</v>
      </c>
      <c r="G57" s="62">
        <v>250</v>
      </c>
      <c r="H57" s="78"/>
      <c r="I57" s="37">
        <f t="shared" si="6"/>
        <v>250</v>
      </c>
      <c r="J57" s="188"/>
      <c r="K57" s="189"/>
      <c r="L57" s="183"/>
      <c r="M57" s="181"/>
      <c r="N57" s="178"/>
      <c r="O57" s="122"/>
      <c r="P57" s="178"/>
      <c r="Q57" s="122"/>
      <c r="R57" s="164"/>
      <c r="S57" s="164"/>
      <c r="T57" s="164"/>
      <c r="U57" s="156"/>
    </row>
    <row r="58" spans="1:21" ht="22.5" customHeight="1" thickBot="1" x14ac:dyDescent="0.3">
      <c r="A58" s="59"/>
      <c r="B58" s="197"/>
      <c r="C58" s="65" t="s">
        <v>343</v>
      </c>
      <c r="D58" s="60">
        <v>1</v>
      </c>
      <c r="E58" s="60" t="s">
        <v>37</v>
      </c>
      <c r="F58" s="62">
        <v>250</v>
      </c>
      <c r="G58" s="62">
        <v>250</v>
      </c>
      <c r="H58" s="78"/>
      <c r="I58" s="37">
        <f t="shared" si="6"/>
        <v>250</v>
      </c>
      <c r="J58" s="188"/>
      <c r="K58" s="189"/>
      <c r="L58" s="183"/>
      <c r="M58" s="181"/>
      <c r="N58" s="178"/>
      <c r="O58" s="122"/>
      <c r="P58" s="178"/>
      <c r="Q58" s="122"/>
      <c r="R58" s="164"/>
      <c r="S58" s="164"/>
      <c r="T58" s="164"/>
      <c r="U58" s="156"/>
    </row>
    <row r="59" spans="1:21" ht="22.5" customHeight="1" thickBot="1" x14ac:dyDescent="0.3">
      <c r="A59" s="59"/>
      <c r="B59" s="197"/>
      <c r="C59" s="65" t="s">
        <v>344</v>
      </c>
      <c r="D59" s="60">
        <v>1</v>
      </c>
      <c r="E59" s="60" t="s">
        <v>37</v>
      </c>
      <c r="F59" s="62">
        <v>280</v>
      </c>
      <c r="G59" s="62">
        <v>280</v>
      </c>
      <c r="H59" s="78"/>
      <c r="I59" s="37">
        <f t="shared" si="6"/>
        <v>280</v>
      </c>
      <c r="J59" s="188"/>
      <c r="K59" s="189"/>
      <c r="L59" s="183"/>
      <c r="M59" s="181"/>
      <c r="N59" s="178"/>
      <c r="O59" s="122"/>
      <c r="P59" s="178"/>
      <c r="Q59" s="122"/>
      <c r="R59" s="164"/>
      <c r="S59" s="164"/>
      <c r="T59" s="164"/>
      <c r="U59" s="156"/>
    </row>
    <row r="60" spans="1:21" ht="22.5" customHeight="1" thickBot="1" x14ac:dyDescent="0.3">
      <c r="A60" s="59"/>
      <c r="B60" s="197"/>
      <c r="C60" s="65" t="s">
        <v>345</v>
      </c>
      <c r="D60" s="60">
        <v>1</v>
      </c>
      <c r="E60" s="60" t="s">
        <v>37</v>
      </c>
      <c r="F60" s="62">
        <v>390</v>
      </c>
      <c r="G60" s="62">
        <v>390</v>
      </c>
      <c r="H60" s="78"/>
      <c r="I60" s="37">
        <f t="shared" si="6"/>
        <v>390</v>
      </c>
      <c r="J60" s="188"/>
      <c r="K60" s="189"/>
      <c r="L60" s="183"/>
      <c r="M60" s="181"/>
      <c r="N60" s="178"/>
      <c r="O60" s="122"/>
      <c r="P60" s="178"/>
      <c r="Q60" s="122"/>
      <c r="R60" s="164"/>
      <c r="S60" s="164"/>
      <c r="T60" s="164"/>
      <c r="U60" s="156"/>
    </row>
    <row r="61" spans="1:21" ht="22.5" customHeight="1" thickBot="1" x14ac:dyDescent="0.3">
      <c r="A61" s="59"/>
      <c r="B61" s="197"/>
      <c r="C61" s="65" t="s">
        <v>346</v>
      </c>
      <c r="D61" s="60">
        <v>1</v>
      </c>
      <c r="E61" s="60" t="s">
        <v>37</v>
      </c>
      <c r="F61" s="62">
        <v>390</v>
      </c>
      <c r="G61" s="62">
        <v>390</v>
      </c>
      <c r="H61" s="78"/>
      <c r="I61" s="37">
        <f t="shared" si="6"/>
        <v>390</v>
      </c>
      <c r="J61" s="188"/>
      <c r="K61" s="189"/>
      <c r="L61" s="183"/>
      <c r="M61" s="181"/>
      <c r="N61" s="178"/>
      <c r="O61" s="122"/>
      <c r="P61" s="178"/>
      <c r="Q61" s="122"/>
      <c r="R61" s="164"/>
      <c r="S61" s="164"/>
      <c r="T61" s="164"/>
      <c r="U61" s="156"/>
    </row>
    <row r="62" spans="1:21" ht="22.5" customHeight="1" thickBot="1" x14ac:dyDescent="0.3">
      <c r="A62" s="59"/>
      <c r="B62" s="197"/>
      <c r="C62" s="65" t="s">
        <v>347</v>
      </c>
      <c r="D62" s="60">
        <v>1</v>
      </c>
      <c r="E62" s="60" t="s">
        <v>37</v>
      </c>
      <c r="F62" s="62">
        <v>390</v>
      </c>
      <c r="G62" s="62">
        <v>390</v>
      </c>
      <c r="H62" s="78"/>
      <c r="I62" s="37">
        <f t="shared" si="6"/>
        <v>390</v>
      </c>
      <c r="J62" s="188"/>
      <c r="K62" s="189"/>
      <c r="L62" s="183"/>
      <c r="M62" s="181"/>
      <c r="N62" s="178"/>
      <c r="O62" s="122"/>
      <c r="P62" s="178"/>
      <c r="Q62" s="122"/>
      <c r="R62" s="164"/>
      <c r="S62" s="164"/>
      <c r="T62" s="164"/>
      <c r="U62" s="156"/>
    </row>
    <row r="63" spans="1:21" ht="22.5" customHeight="1" thickBot="1" x14ac:dyDescent="0.3">
      <c r="A63" s="59"/>
      <c r="B63" s="197"/>
      <c r="C63" s="65" t="s">
        <v>348</v>
      </c>
      <c r="D63" s="60">
        <v>1</v>
      </c>
      <c r="E63" s="60" t="s">
        <v>37</v>
      </c>
      <c r="F63" s="62">
        <v>320</v>
      </c>
      <c r="G63" s="62">
        <v>320</v>
      </c>
      <c r="H63" s="78"/>
      <c r="I63" s="37">
        <f t="shared" si="6"/>
        <v>320</v>
      </c>
      <c r="J63" s="188"/>
      <c r="K63" s="189"/>
      <c r="L63" s="183"/>
      <c r="M63" s="181"/>
      <c r="N63" s="178"/>
      <c r="O63" s="122"/>
      <c r="P63" s="178"/>
      <c r="Q63" s="122"/>
      <c r="R63" s="164"/>
      <c r="S63" s="164"/>
      <c r="T63" s="164"/>
      <c r="U63" s="156"/>
    </row>
    <row r="64" spans="1:21" ht="22.5" customHeight="1" thickBot="1" x14ac:dyDescent="0.3">
      <c r="A64" s="59"/>
      <c r="B64" s="197"/>
      <c r="C64" s="65" t="s">
        <v>349</v>
      </c>
      <c r="D64" s="60">
        <v>1</v>
      </c>
      <c r="E64" s="60" t="s">
        <v>37</v>
      </c>
      <c r="F64" s="62">
        <v>390</v>
      </c>
      <c r="G64" s="62">
        <v>390</v>
      </c>
      <c r="H64" s="78"/>
      <c r="I64" s="37">
        <f t="shared" si="6"/>
        <v>390</v>
      </c>
      <c r="J64" s="188"/>
      <c r="K64" s="189"/>
      <c r="L64" s="183"/>
      <c r="M64" s="181"/>
      <c r="N64" s="178"/>
      <c r="O64" s="122"/>
      <c r="P64" s="178"/>
      <c r="Q64" s="122"/>
      <c r="R64" s="164"/>
      <c r="S64" s="164"/>
      <c r="T64" s="164"/>
      <c r="U64" s="156"/>
    </row>
    <row r="65" spans="1:21" ht="22.5" customHeight="1" thickBot="1" x14ac:dyDescent="0.3">
      <c r="A65" s="59"/>
      <c r="B65" s="197"/>
      <c r="C65" s="65" t="s">
        <v>350</v>
      </c>
      <c r="D65" s="60">
        <v>1</v>
      </c>
      <c r="E65" s="60" t="s">
        <v>37</v>
      </c>
      <c r="F65" s="62">
        <v>390</v>
      </c>
      <c r="G65" s="62">
        <v>390</v>
      </c>
      <c r="H65" s="78"/>
      <c r="I65" s="37">
        <f t="shared" si="6"/>
        <v>390</v>
      </c>
      <c r="J65" s="188"/>
      <c r="K65" s="189"/>
      <c r="L65" s="183"/>
      <c r="M65" s="181"/>
      <c r="N65" s="178"/>
      <c r="O65" s="122"/>
      <c r="P65" s="178"/>
      <c r="Q65" s="122"/>
      <c r="R65" s="164"/>
      <c r="S65" s="164"/>
      <c r="T65" s="164"/>
      <c r="U65" s="156"/>
    </row>
    <row r="66" spans="1:21" ht="22.5" customHeight="1" thickBot="1" x14ac:dyDescent="0.3">
      <c r="A66" s="59"/>
      <c r="B66" s="197"/>
      <c r="C66" s="65" t="s">
        <v>351</v>
      </c>
      <c r="D66" s="60">
        <v>1</v>
      </c>
      <c r="E66" s="60" t="s">
        <v>37</v>
      </c>
      <c r="F66" s="62">
        <v>390</v>
      </c>
      <c r="G66" s="62">
        <v>390</v>
      </c>
      <c r="H66" s="78"/>
      <c r="I66" s="37">
        <f t="shared" si="6"/>
        <v>390</v>
      </c>
      <c r="J66" s="188"/>
      <c r="K66" s="189"/>
      <c r="L66" s="183"/>
      <c r="M66" s="181"/>
      <c r="N66" s="178"/>
      <c r="O66" s="122"/>
      <c r="P66" s="178"/>
      <c r="Q66" s="122"/>
      <c r="R66" s="164"/>
      <c r="S66" s="164"/>
      <c r="T66" s="164"/>
      <c r="U66" s="156"/>
    </row>
    <row r="67" spans="1:21" ht="22.5" customHeight="1" thickBot="1" x14ac:dyDescent="0.3">
      <c r="A67" s="59"/>
      <c r="B67" s="197"/>
      <c r="C67" s="65" t="s">
        <v>352</v>
      </c>
      <c r="D67" s="60">
        <v>1</v>
      </c>
      <c r="E67" s="60" t="s">
        <v>37</v>
      </c>
      <c r="F67" s="62">
        <v>460</v>
      </c>
      <c r="G67" s="62">
        <v>460</v>
      </c>
      <c r="H67" s="78"/>
      <c r="I67" s="37">
        <f t="shared" si="6"/>
        <v>460</v>
      </c>
      <c r="J67" s="188"/>
      <c r="K67" s="189"/>
      <c r="L67" s="183"/>
      <c r="M67" s="181"/>
      <c r="N67" s="178"/>
      <c r="O67" s="122"/>
      <c r="P67" s="178"/>
      <c r="Q67" s="122"/>
      <c r="R67" s="164"/>
      <c r="S67" s="164"/>
      <c r="T67" s="164"/>
      <c r="U67" s="156"/>
    </row>
    <row r="68" spans="1:21" ht="22.5" customHeight="1" thickBot="1" x14ac:dyDescent="0.3">
      <c r="A68" s="59"/>
      <c r="B68" s="197"/>
      <c r="C68" s="65" t="s">
        <v>353</v>
      </c>
      <c r="D68" s="60">
        <v>1</v>
      </c>
      <c r="E68" s="60" t="s">
        <v>37</v>
      </c>
      <c r="F68" s="62">
        <v>250</v>
      </c>
      <c r="G68" s="62">
        <v>250</v>
      </c>
      <c r="H68" s="78"/>
      <c r="I68" s="37">
        <f t="shared" si="6"/>
        <v>250</v>
      </c>
      <c r="J68" s="188"/>
      <c r="K68" s="189"/>
      <c r="L68" s="183"/>
      <c r="M68" s="181"/>
      <c r="N68" s="178"/>
      <c r="O68" s="122"/>
      <c r="P68" s="178"/>
      <c r="Q68" s="122"/>
      <c r="R68" s="164"/>
      <c r="S68" s="164"/>
      <c r="T68" s="164"/>
      <c r="U68" s="156"/>
    </row>
    <row r="69" spans="1:21" ht="22.5" customHeight="1" thickBot="1" x14ac:dyDescent="0.3">
      <c r="A69" s="59"/>
      <c r="B69" s="197"/>
      <c r="C69" s="65" t="s">
        <v>354</v>
      </c>
      <c r="D69" s="60">
        <v>1</v>
      </c>
      <c r="E69" s="60" t="s">
        <v>37</v>
      </c>
      <c r="F69" s="62">
        <v>230</v>
      </c>
      <c r="G69" s="62">
        <v>230</v>
      </c>
      <c r="H69" s="78"/>
      <c r="I69" s="37">
        <f t="shared" si="6"/>
        <v>230</v>
      </c>
      <c r="J69" s="188"/>
      <c r="K69" s="189"/>
      <c r="L69" s="183"/>
      <c r="M69" s="181"/>
      <c r="N69" s="178"/>
      <c r="O69" s="122"/>
      <c r="P69" s="178"/>
      <c r="Q69" s="122"/>
      <c r="R69" s="164"/>
      <c r="S69" s="164"/>
      <c r="T69" s="164"/>
      <c r="U69" s="156"/>
    </row>
    <row r="70" spans="1:21" ht="22.5" customHeight="1" thickBot="1" x14ac:dyDescent="0.3">
      <c r="A70" s="59"/>
      <c r="B70" s="197"/>
      <c r="C70" s="65" t="s">
        <v>355</v>
      </c>
      <c r="D70" s="60">
        <v>1</v>
      </c>
      <c r="E70" s="60" t="s">
        <v>37</v>
      </c>
      <c r="F70" s="62">
        <v>390</v>
      </c>
      <c r="G70" s="62">
        <v>390</v>
      </c>
      <c r="H70" s="78"/>
      <c r="I70" s="37">
        <f t="shared" si="6"/>
        <v>390</v>
      </c>
      <c r="J70" s="188"/>
      <c r="K70" s="189"/>
      <c r="L70" s="183"/>
      <c r="M70" s="181"/>
      <c r="N70" s="178"/>
      <c r="O70" s="122"/>
      <c r="P70" s="178"/>
      <c r="Q70" s="122"/>
      <c r="R70" s="164"/>
      <c r="S70" s="164"/>
      <c r="T70" s="164"/>
      <c r="U70" s="156"/>
    </row>
    <row r="71" spans="1:21" ht="22.5" customHeight="1" thickBot="1" x14ac:dyDescent="0.3">
      <c r="A71" s="59"/>
      <c r="B71" s="197"/>
      <c r="C71" s="65" t="s">
        <v>356</v>
      </c>
      <c r="D71" s="60">
        <v>1</v>
      </c>
      <c r="E71" s="60" t="s">
        <v>37</v>
      </c>
      <c r="F71" s="62">
        <v>250</v>
      </c>
      <c r="G71" s="62">
        <v>250</v>
      </c>
      <c r="H71" s="78"/>
      <c r="I71" s="37">
        <f t="shared" si="6"/>
        <v>250</v>
      </c>
      <c r="J71" s="188"/>
      <c r="K71" s="189"/>
      <c r="L71" s="183"/>
      <c r="M71" s="181"/>
      <c r="N71" s="178"/>
      <c r="O71" s="122"/>
      <c r="P71" s="178"/>
      <c r="Q71" s="122"/>
      <c r="R71" s="164"/>
      <c r="S71" s="164"/>
      <c r="T71" s="164"/>
      <c r="U71" s="156"/>
    </row>
    <row r="72" spans="1:21" ht="22.5" customHeight="1" thickBot="1" x14ac:dyDescent="0.3">
      <c r="A72" s="59"/>
      <c r="B72" s="197"/>
      <c r="C72" s="65" t="s">
        <v>357</v>
      </c>
      <c r="D72" s="60">
        <v>1</v>
      </c>
      <c r="E72" s="60" t="s">
        <v>37</v>
      </c>
      <c r="F72" s="62">
        <v>390</v>
      </c>
      <c r="G72" s="62">
        <v>390</v>
      </c>
      <c r="H72" s="78"/>
      <c r="I72" s="37">
        <f t="shared" si="6"/>
        <v>390</v>
      </c>
      <c r="J72" s="188"/>
      <c r="K72" s="189"/>
      <c r="L72" s="183"/>
      <c r="M72" s="181"/>
      <c r="N72" s="178"/>
      <c r="O72" s="122"/>
      <c r="P72" s="178"/>
      <c r="Q72" s="122"/>
      <c r="R72" s="164"/>
      <c r="S72" s="164"/>
      <c r="T72" s="164"/>
      <c r="U72" s="156"/>
    </row>
    <row r="73" spans="1:21" ht="22.5" customHeight="1" thickBot="1" x14ac:dyDescent="0.3">
      <c r="A73" s="59"/>
      <c r="B73" s="197"/>
      <c r="C73" s="65" t="s">
        <v>358</v>
      </c>
      <c r="D73" s="60">
        <v>1</v>
      </c>
      <c r="E73" s="60" t="s">
        <v>37</v>
      </c>
      <c r="F73" s="62">
        <v>280</v>
      </c>
      <c r="G73" s="62">
        <v>280</v>
      </c>
      <c r="H73" s="78"/>
      <c r="I73" s="37">
        <f t="shared" si="6"/>
        <v>280</v>
      </c>
      <c r="J73" s="188"/>
      <c r="K73" s="189"/>
      <c r="L73" s="183"/>
      <c r="M73" s="181"/>
      <c r="N73" s="178"/>
      <c r="O73" s="122"/>
      <c r="P73" s="178"/>
      <c r="Q73" s="122"/>
      <c r="R73" s="164"/>
      <c r="S73" s="164"/>
      <c r="T73" s="164"/>
      <c r="U73" s="156"/>
    </row>
    <row r="74" spans="1:21" ht="22.5" customHeight="1" thickBot="1" x14ac:dyDescent="0.3">
      <c r="A74" s="59"/>
      <c r="B74" s="197"/>
      <c r="C74" s="65" t="s">
        <v>359</v>
      </c>
      <c r="D74" s="60">
        <v>1</v>
      </c>
      <c r="E74" s="60" t="s">
        <v>37</v>
      </c>
      <c r="F74" s="62">
        <v>650</v>
      </c>
      <c r="G74" s="62">
        <v>650</v>
      </c>
      <c r="H74" s="78"/>
      <c r="I74" s="37">
        <f t="shared" si="6"/>
        <v>650</v>
      </c>
      <c r="J74" s="188"/>
      <c r="K74" s="189"/>
      <c r="L74" s="183"/>
      <c r="M74" s="181"/>
      <c r="N74" s="178"/>
      <c r="O74" s="122"/>
      <c r="P74" s="178"/>
      <c r="Q74" s="122"/>
      <c r="R74" s="164"/>
      <c r="S74" s="164"/>
      <c r="T74" s="164"/>
      <c r="U74" s="156"/>
    </row>
    <row r="75" spans="1:21" ht="22.5" customHeight="1" thickBot="1" x14ac:dyDescent="0.3">
      <c r="A75" s="59"/>
      <c r="B75" s="197"/>
      <c r="C75" s="65" t="s">
        <v>360</v>
      </c>
      <c r="D75" s="60">
        <v>1</v>
      </c>
      <c r="E75" s="60" t="s">
        <v>37</v>
      </c>
      <c r="F75" s="62">
        <v>260</v>
      </c>
      <c r="G75" s="62">
        <v>260</v>
      </c>
      <c r="H75" s="78"/>
      <c r="I75" s="37">
        <f t="shared" si="6"/>
        <v>260</v>
      </c>
      <c r="J75" s="188"/>
      <c r="K75" s="189"/>
      <c r="L75" s="183"/>
      <c r="M75" s="181"/>
      <c r="N75" s="178"/>
      <c r="O75" s="122"/>
      <c r="P75" s="178"/>
      <c r="Q75" s="122"/>
      <c r="R75" s="164"/>
      <c r="S75" s="164"/>
      <c r="T75" s="164"/>
      <c r="U75" s="156"/>
    </row>
    <row r="76" spans="1:21" ht="22.5" customHeight="1" thickBot="1" x14ac:dyDescent="0.3">
      <c r="A76" s="59"/>
      <c r="B76" s="197"/>
      <c r="C76" s="65" t="s">
        <v>361</v>
      </c>
      <c r="D76" s="60">
        <v>1</v>
      </c>
      <c r="E76" s="60" t="s">
        <v>37</v>
      </c>
      <c r="F76" s="62">
        <v>260</v>
      </c>
      <c r="G76" s="62">
        <v>260</v>
      </c>
      <c r="H76" s="78"/>
      <c r="I76" s="37">
        <f t="shared" si="6"/>
        <v>260</v>
      </c>
      <c r="J76" s="188"/>
      <c r="K76" s="189"/>
      <c r="L76" s="183"/>
      <c r="M76" s="181"/>
      <c r="N76" s="178"/>
      <c r="O76" s="122"/>
      <c r="P76" s="178"/>
      <c r="Q76" s="122"/>
      <c r="R76" s="164"/>
      <c r="S76" s="164"/>
      <c r="T76" s="164"/>
      <c r="U76" s="156"/>
    </row>
    <row r="77" spans="1:21" ht="22.5" customHeight="1" thickBot="1" x14ac:dyDescent="0.3">
      <c r="A77" s="59"/>
      <c r="B77" s="197"/>
      <c r="C77" s="65" t="s">
        <v>362</v>
      </c>
      <c r="D77" s="60">
        <v>1</v>
      </c>
      <c r="E77" s="60" t="s">
        <v>37</v>
      </c>
      <c r="F77" s="62">
        <v>280</v>
      </c>
      <c r="G77" s="62">
        <v>280</v>
      </c>
      <c r="H77" s="78"/>
      <c r="I77" s="37">
        <f t="shared" si="6"/>
        <v>280</v>
      </c>
      <c r="J77" s="188"/>
      <c r="K77" s="189"/>
      <c r="L77" s="183"/>
      <c r="M77" s="181"/>
      <c r="N77" s="178"/>
      <c r="O77" s="122"/>
      <c r="P77" s="178"/>
      <c r="Q77" s="122"/>
      <c r="R77" s="164"/>
      <c r="S77" s="164"/>
      <c r="T77" s="164"/>
      <c r="U77" s="156"/>
    </row>
    <row r="78" spans="1:21" ht="22.5" customHeight="1" thickBot="1" x14ac:dyDescent="0.3">
      <c r="A78" s="59"/>
      <c r="B78" s="197"/>
      <c r="C78" s="65" t="s">
        <v>363</v>
      </c>
      <c r="D78" s="60">
        <v>1</v>
      </c>
      <c r="E78" s="60" t="s">
        <v>37</v>
      </c>
      <c r="F78" s="62">
        <v>280</v>
      </c>
      <c r="G78" s="62">
        <v>280</v>
      </c>
      <c r="H78" s="78"/>
      <c r="I78" s="37">
        <f t="shared" si="6"/>
        <v>280</v>
      </c>
      <c r="J78" s="188"/>
      <c r="K78" s="189"/>
      <c r="L78" s="183"/>
      <c r="M78" s="181"/>
      <c r="N78" s="178"/>
      <c r="O78" s="122"/>
      <c r="P78" s="178"/>
      <c r="Q78" s="122"/>
      <c r="R78" s="164"/>
      <c r="S78" s="164"/>
      <c r="T78" s="164"/>
      <c r="U78" s="156"/>
    </row>
    <row r="79" spans="1:21" ht="22.5" customHeight="1" thickBot="1" x14ac:dyDescent="0.3">
      <c r="A79" s="59"/>
      <c r="B79" s="197"/>
      <c r="C79" s="65" t="s">
        <v>364</v>
      </c>
      <c r="D79" s="60">
        <v>1</v>
      </c>
      <c r="E79" s="60" t="s">
        <v>37</v>
      </c>
      <c r="F79" s="62">
        <v>260</v>
      </c>
      <c r="G79" s="62">
        <v>260</v>
      </c>
      <c r="H79" s="78"/>
      <c r="I79" s="37">
        <f t="shared" si="6"/>
        <v>260</v>
      </c>
      <c r="J79" s="188"/>
      <c r="K79" s="189"/>
      <c r="L79" s="183"/>
      <c r="M79" s="181"/>
      <c r="N79" s="178"/>
      <c r="O79" s="122"/>
      <c r="P79" s="178"/>
      <c r="Q79" s="122"/>
      <c r="R79" s="164"/>
      <c r="S79" s="164"/>
      <c r="T79" s="164"/>
      <c r="U79" s="156"/>
    </row>
    <row r="80" spans="1:21" ht="22.5" customHeight="1" thickBot="1" x14ac:dyDescent="0.3">
      <c r="A80" s="59"/>
      <c r="B80" s="197"/>
      <c r="C80" s="64" t="s">
        <v>365</v>
      </c>
      <c r="D80" s="60">
        <v>1</v>
      </c>
      <c r="E80" s="60" t="s">
        <v>37</v>
      </c>
      <c r="F80" s="62">
        <v>230</v>
      </c>
      <c r="G80" s="62">
        <v>230</v>
      </c>
      <c r="H80" s="78"/>
      <c r="I80" s="37">
        <f t="shared" si="6"/>
        <v>230</v>
      </c>
      <c r="J80" s="188"/>
      <c r="K80" s="189"/>
      <c r="L80" s="183"/>
      <c r="M80" s="181"/>
      <c r="N80" s="178"/>
      <c r="O80" s="122"/>
      <c r="P80" s="178"/>
      <c r="Q80" s="122"/>
      <c r="R80" s="164"/>
      <c r="S80" s="164"/>
      <c r="T80" s="164"/>
      <c r="U80" s="156"/>
    </row>
    <row r="81" spans="1:21" ht="22.5" customHeight="1" thickBot="1" x14ac:dyDescent="0.3">
      <c r="A81" s="59"/>
      <c r="B81" s="197"/>
      <c r="C81" s="65" t="s">
        <v>366</v>
      </c>
      <c r="D81" s="60">
        <v>1</v>
      </c>
      <c r="E81" s="60" t="s">
        <v>37</v>
      </c>
      <c r="F81" s="62">
        <v>140</v>
      </c>
      <c r="G81" s="62">
        <v>140</v>
      </c>
      <c r="H81" s="78"/>
      <c r="I81" s="37">
        <f t="shared" si="6"/>
        <v>140</v>
      </c>
      <c r="J81" s="188"/>
      <c r="K81" s="189"/>
      <c r="L81" s="183"/>
      <c r="M81" s="181"/>
      <c r="N81" s="178"/>
      <c r="O81" s="122"/>
      <c r="P81" s="178"/>
      <c r="Q81" s="122"/>
      <c r="R81" s="164"/>
      <c r="S81" s="164"/>
      <c r="T81" s="164"/>
      <c r="U81" s="156"/>
    </row>
    <row r="82" spans="1:21" ht="22.5" customHeight="1" thickBot="1" x14ac:dyDescent="0.3">
      <c r="A82" s="59"/>
      <c r="B82" s="197"/>
      <c r="C82" s="65" t="s">
        <v>367</v>
      </c>
      <c r="D82" s="60">
        <v>1</v>
      </c>
      <c r="E82" s="60" t="s">
        <v>37</v>
      </c>
      <c r="F82" s="62">
        <v>280</v>
      </c>
      <c r="G82" s="62">
        <v>280</v>
      </c>
      <c r="H82" s="78"/>
      <c r="I82" s="37">
        <f t="shared" si="6"/>
        <v>280</v>
      </c>
      <c r="J82" s="188"/>
      <c r="K82" s="189"/>
      <c r="L82" s="183"/>
      <c r="M82" s="181"/>
      <c r="N82" s="178"/>
      <c r="O82" s="122"/>
      <c r="P82" s="178"/>
      <c r="Q82" s="122"/>
      <c r="R82" s="164"/>
      <c r="S82" s="164"/>
      <c r="T82" s="164"/>
      <c r="U82" s="156"/>
    </row>
    <row r="83" spans="1:21" ht="22.5" customHeight="1" thickBot="1" x14ac:dyDescent="0.3">
      <c r="A83" s="59"/>
      <c r="B83" s="197"/>
      <c r="C83" s="65" t="s">
        <v>368</v>
      </c>
      <c r="D83" s="60">
        <v>1</v>
      </c>
      <c r="E83" s="60" t="s">
        <v>37</v>
      </c>
      <c r="F83" s="62">
        <v>390</v>
      </c>
      <c r="G83" s="62">
        <v>390</v>
      </c>
      <c r="H83" s="78"/>
      <c r="I83" s="37">
        <f t="shared" si="6"/>
        <v>390</v>
      </c>
      <c r="J83" s="188"/>
      <c r="K83" s="189"/>
      <c r="L83" s="183"/>
      <c r="M83" s="181"/>
      <c r="N83" s="178"/>
      <c r="O83" s="122"/>
      <c r="P83" s="178"/>
      <c r="Q83" s="122"/>
      <c r="R83" s="164"/>
      <c r="S83" s="164"/>
      <c r="T83" s="164"/>
      <c r="U83" s="156"/>
    </row>
    <row r="84" spans="1:21" ht="22.5" customHeight="1" thickBot="1" x14ac:dyDescent="0.3">
      <c r="A84" s="59"/>
      <c r="B84" s="197"/>
      <c r="C84" s="65" t="s">
        <v>369</v>
      </c>
      <c r="D84" s="60">
        <v>1</v>
      </c>
      <c r="E84" s="60" t="s">
        <v>37</v>
      </c>
      <c r="F84" s="62">
        <v>120</v>
      </c>
      <c r="G84" s="62">
        <v>120</v>
      </c>
      <c r="H84" s="78"/>
      <c r="I84" s="37">
        <f t="shared" si="6"/>
        <v>120</v>
      </c>
      <c r="J84" s="188"/>
      <c r="K84" s="189"/>
      <c r="L84" s="183"/>
      <c r="M84" s="181"/>
      <c r="N84" s="178"/>
      <c r="O84" s="122"/>
      <c r="P84" s="178"/>
      <c r="Q84" s="122"/>
      <c r="R84" s="164"/>
      <c r="S84" s="164"/>
      <c r="T84" s="164"/>
      <c r="U84" s="156"/>
    </row>
    <row r="85" spans="1:21" ht="22.5" customHeight="1" thickBot="1" x14ac:dyDescent="0.3">
      <c r="A85" s="59"/>
      <c r="B85" s="197"/>
      <c r="C85" s="65" t="s">
        <v>370</v>
      </c>
      <c r="D85" s="60">
        <v>1</v>
      </c>
      <c r="E85" s="60" t="s">
        <v>37</v>
      </c>
      <c r="F85" s="62">
        <v>230</v>
      </c>
      <c r="G85" s="62">
        <v>230</v>
      </c>
      <c r="H85" s="78"/>
      <c r="I85" s="37">
        <f t="shared" si="6"/>
        <v>230</v>
      </c>
      <c r="J85" s="188"/>
      <c r="K85" s="189"/>
      <c r="L85" s="183"/>
      <c r="M85" s="181"/>
      <c r="N85" s="178"/>
      <c r="O85" s="122"/>
      <c r="P85" s="178"/>
      <c r="Q85" s="122"/>
      <c r="R85" s="164"/>
      <c r="S85" s="164"/>
      <c r="T85" s="164"/>
      <c r="U85" s="156"/>
    </row>
    <row r="86" spans="1:21" ht="22.5" customHeight="1" thickBot="1" x14ac:dyDescent="0.3">
      <c r="A86" s="59"/>
      <c r="B86" s="197"/>
      <c r="C86" s="65" t="s">
        <v>371</v>
      </c>
      <c r="D86" s="60">
        <v>1</v>
      </c>
      <c r="E86" s="60" t="s">
        <v>37</v>
      </c>
      <c r="F86" s="62">
        <v>230</v>
      </c>
      <c r="G86" s="62">
        <v>230</v>
      </c>
      <c r="H86" s="78"/>
      <c r="I86" s="37">
        <f t="shared" si="6"/>
        <v>230</v>
      </c>
      <c r="J86" s="188"/>
      <c r="K86" s="189"/>
      <c r="L86" s="183"/>
      <c r="M86" s="181"/>
      <c r="N86" s="178"/>
      <c r="O86" s="122"/>
      <c r="P86" s="178"/>
      <c r="Q86" s="122"/>
      <c r="R86" s="164"/>
      <c r="S86" s="164"/>
      <c r="T86" s="164"/>
      <c r="U86" s="156"/>
    </row>
    <row r="87" spans="1:21" ht="22.5" customHeight="1" thickBot="1" x14ac:dyDescent="0.3">
      <c r="A87" s="59"/>
      <c r="B87" s="197"/>
      <c r="C87" s="65" t="s">
        <v>372</v>
      </c>
      <c r="D87" s="60">
        <v>1</v>
      </c>
      <c r="E87" s="60" t="s">
        <v>37</v>
      </c>
      <c r="F87" s="62">
        <v>320</v>
      </c>
      <c r="G87" s="62">
        <v>320</v>
      </c>
      <c r="H87" s="78"/>
      <c r="I87" s="37">
        <f t="shared" si="6"/>
        <v>320</v>
      </c>
      <c r="J87" s="188"/>
      <c r="K87" s="189"/>
      <c r="L87" s="183"/>
      <c r="M87" s="181"/>
      <c r="N87" s="178"/>
      <c r="O87" s="122"/>
      <c r="P87" s="178"/>
      <c r="Q87" s="122"/>
      <c r="R87" s="164"/>
      <c r="S87" s="164"/>
      <c r="T87" s="164"/>
      <c r="U87" s="156"/>
    </row>
    <row r="88" spans="1:21" ht="22.5" customHeight="1" thickBot="1" x14ac:dyDescent="0.3">
      <c r="A88" s="59"/>
      <c r="B88" s="197"/>
      <c r="C88" s="65" t="s">
        <v>373</v>
      </c>
      <c r="D88" s="60">
        <v>1</v>
      </c>
      <c r="E88" s="60" t="s">
        <v>37</v>
      </c>
      <c r="F88" s="62">
        <v>390</v>
      </c>
      <c r="G88" s="62">
        <v>390</v>
      </c>
      <c r="H88" s="78"/>
      <c r="I88" s="37">
        <f t="shared" si="6"/>
        <v>390</v>
      </c>
      <c r="J88" s="188"/>
      <c r="K88" s="189"/>
      <c r="L88" s="183"/>
      <c r="M88" s="181"/>
      <c r="N88" s="178"/>
      <c r="O88" s="122"/>
      <c r="P88" s="178"/>
      <c r="Q88" s="122"/>
      <c r="R88" s="164"/>
      <c r="S88" s="164"/>
      <c r="T88" s="164"/>
      <c r="U88" s="156"/>
    </row>
    <row r="89" spans="1:21" ht="22.5" customHeight="1" thickBot="1" x14ac:dyDescent="0.3">
      <c r="A89" s="59"/>
      <c r="B89" s="197"/>
      <c r="C89" s="65" t="s">
        <v>374</v>
      </c>
      <c r="D89" s="60">
        <v>1</v>
      </c>
      <c r="E89" s="60" t="s">
        <v>37</v>
      </c>
      <c r="F89" s="62">
        <v>250</v>
      </c>
      <c r="G89" s="62">
        <v>250</v>
      </c>
      <c r="H89" s="78"/>
      <c r="I89" s="37">
        <f t="shared" si="6"/>
        <v>250</v>
      </c>
      <c r="J89" s="188"/>
      <c r="K89" s="189"/>
      <c r="L89" s="183"/>
      <c r="M89" s="181"/>
      <c r="N89" s="178"/>
      <c r="O89" s="122"/>
      <c r="P89" s="178"/>
      <c r="Q89" s="122"/>
      <c r="R89" s="164"/>
      <c r="S89" s="164"/>
      <c r="T89" s="164"/>
      <c r="U89" s="156"/>
    </row>
    <row r="90" spans="1:21" ht="32.25" thickBot="1" x14ac:dyDescent="0.3">
      <c r="A90" s="13"/>
      <c r="B90" s="198"/>
      <c r="C90" s="65" t="s">
        <v>375</v>
      </c>
      <c r="D90" s="60">
        <v>1</v>
      </c>
      <c r="E90" s="60" t="s">
        <v>37</v>
      </c>
      <c r="F90" s="62">
        <v>390</v>
      </c>
      <c r="G90" s="62">
        <v>390</v>
      </c>
      <c r="H90" s="78"/>
      <c r="I90" s="37">
        <f t="shared" si="6"/>
        <v>390</v>
      </c>
      <c r="J90" s="188"/>
      <c r="K90" s="189"/>
      <c r="L90" s="183"/>
      <c r="M90" s="181"/>
      <c r="N90" s="178"/>
      <c r="O90" s="122"/>
      <c r="P90" s="178"/>
      <c r="Q90" s="122"/>
      <c r="R90" s="164"/>
      <c r="S90" s="164"/>
      <c r="T90" s="164"/>
      <c r="U90" s="156"/>
    </row>
    <row r="91" spans="1:21" ht="20.25" thickBot="1" x14ac:dyDescent="0.3">
      <c r="A91" s="196">
        <v>7</v>
      </c>
      <c r="B91" s="199" t="s">
        <v>181</v>
      </c>
      <c r="C91" s="10" t="s">
        <v>182</v>
      </c>
      <c r="D91" s="11">
        <v>7</v>
      </c>
      <c r="E91" s="12" t="s">
        <v>123</v>
      </c>
      <c r="F91" s="25">
        <v>4000</v>
      </c>
      <c r="G91" s="35">
        <f t="shared" si="2"/>
        <v>28000</v>
      </c>
      <c r="H91" s="24">
        <v>28000</v>
      </c>
      <c r="I91" s="37"/>
      <c r="J91" s="188">
        <f>SUM(H91:H93)+SUM(I91:I93)</f>
        <v>48000</v>
      </c>
      <c r="K91" s="189">
        <f t="shared" ref="K91:K126" si="7">J91*0.594</f>
        <v>28512</v>
      </c>
      <c r="L91" s="183">
        <f t="shared" ref="L91:L126" si="8">ROUND(K91,0)</f>
        <v>28512</v>
      </c>
      <c r="M91" s="181">
        <f t="shared" ref="M91:M126" si="9">J91-L91</f>
        <v>19488</v>
      </c>
      <c r="N91" s="178">
        <f>SUM(H91:H93)</f>
        <v>48000</v>
      </c>
      <c r="O91" s="122"/>
      <c r="P91" s="178">
        <f>SUM(I91:I93)</f>
        <v>0</v>
      </c>
      <c r="Q91" s="122"/>
      <c r="R91" s="164">
        <f>SUM(H91:H93)</f>
        <v>48000</v>
      </c>
      <c r="S91" s="164">
        <f>SUM(I91:I93)</f>
        <v>0</v>
      </c>
      <c r="T91" s="164">
        <f>R91+S91</f>
        <v>48000</v>
      </c>
      <c r="U91" s="156">
        <v>0</v>
      </c>
    </row>
    <row r="92" spans="1:21" ht="20.25" customHeight="1" thickBot="1" x14ac:dyDescent="0.3">
      <c r="A92" s="197"/>
      <c r="B92" s="200"/>
      <c r="C92" s="10" t="s">
        <v>316</v>
      </c>
      <c r="D92" s="13">
        <v>30</v>
      </c>
      <c r="E92" s="10" t="s">
        <v>183</v>
      </c>
      <c r="F92" s="26">
        <v>400</v>
      </c>
      <c r="G92" s="35">
        <f t="shared" si="2"/>
        <v>12000</v>
      </c>
      <c r="H92" s="80">
        <v>12000</v>
      </c>
      <c r="I92" s="37"/>
      <c r="J92" s="188"/>
      <c r="K92" s="189"/>
      <c r="L92" s="183"/>
      <c r="M92" s="181"/>
      <c r="N92" s="178"/>
      <c r="O92" s="122"/>
      <c r="P92" s="178"/>
      <c r="Q92" s="122"/>
      <c r="R92" s="164"/>
      <c r="S92" s="164"/>
      <c r="T92" s="164"/>
      <c r="U92" s="156"/>
    </row>
    <row r="93" spans="1:21" ht="20.25" thickBot="1" x14ac:dyDescent="0.3">
      <c r="A93" s="198"/>
      <c r="B93" s="201"/>
      <c r="C93" s="10" t="s">
        <v>184</v>
      </c>
      <c r="D93" s="10">
        <v>1</v>
      </c>
      <c r="E93" s="10" t="s">
        <v>185</v>
      </c>
      <c r="F93" s="32">
        <v>8000</v>
      </c>
      <c r="G93" s="35">
        <f t="shared" si="2"/>
        <v>8000</v>
      </c>
      <c r="H93" s="28">
        <v>8000</v>
      </c>
      <c r="I93" s="37"/>
      <c r="J93" s="188"/>
      <c r="K93" s="189"/>
      <c r="L93" s="183"/>
      <c r="M93" s="181"/>
      <c r="N93" s="178"/>
      <c r="O93" s="122"/>
      <c r="P93" s="178"/>
      <c r="Q93" s="122"/>
      <c r="R93" s="164"/>
      <c r="S93" s="164"/>
      <c r="T93" s="164"/>
      <c r="U93" s="156"/>
    </row>
    <row r="94" spans="1:21" ht="32.25" thickBot="1" x14ac:dyDescent="0.3">
      <c r="A94" s="196">
        <v>8</v>
      </c>
      <c r="B94" s="196" t="s">
        <v>314</v>
      </c>
      <c r="C94" s="65" t="s">
        <v>301</v>
      </c>
      <c r="D94" s="10">
        <v>2</v>
      </c>
      <c r="E94" s="10" t="s">
        <v>60</v>
      </c>
      <c r="F94" s="32">
        <v>805</v>
      </c>
      <c r="G94" s="35">
        <f t="shared" si="2"/>
        <v>1610</v>
      </c>
      <c r="H94" s="28"/>
      <c r="I94" s="37">
        <f t="shared" ref="I94:I106" si="10">G94</f>
        <v>1610</v>
      </c>
      <c r="J94" s="188">
        <f>SUM(H94:H105)+SUM(I94:I105)</f>
        <v>8432</v>
      </c>
      <c r="K94" s="189">
        <f t="shared" si="7"/>
        <v>5008.6080000000002</v>
      </c>
      <c r="L94" s="183">
        <f t="shared" si="8"/>
        <v>5009</v>
      </c>
      <c r="M94" s="181">
        <f t="shared" si="9"/>
        <v>3423</v>
      </c>
      <c r="N94" s="178">
        <f>SUM(H94:H105)</f>
        <v>0</v>
      </c>
      <c r="O94" s="122"/>
      <c r="P94" s="178">
        <f>SUM(I94:I105)</f>
        <v>8432</v>
      </c>
      <c r="Q94" s="122"/>
      <c r="R94" s="164">
        <f>SUM(H94:H105)</f>
        <v>0</v>
      </c>
      <c r="S94" s="164">
        <f>SUM(I94:I105)</f>
        <v>8432</v>
      </c>
      <c r="T94" s="164">
        <f>R94+S94</f>
        <v>8432</v>
      </c>
      <c r="U94" s="156">
        <v>0</v>
      </c>
    </row>
    <row r="95" spans="1:21" ht="19.5" customHeight="1" thickBot="1" x14ac:dyDescent="0.3">
      <c r="A95" s="197"/>
      <c r="B95" s="197"/>
      <c r="C95" s="65" t="s">
        <v>302</v>
      </c>
      <c r="D95" s="10">
        <v>1</v>
      </c>
      <c r="E95" s="10" t="s">
        <v>60</v>
      </c>
      <c r="F95" s="32">
        <v>384</v>
      </c>
      <c r="G95" s="35">
        <f t="shared" si="2"/>
        <v>384</v>
      </c>
      <c r="H95" s="28"/>
      <c r="I95" s="37">
        <f t="shared" si="10"/>
        <v>384</v>
      </c>
      <c r="J95" s="188"/>
      <c r="K95" s="189"/>
      <c r="L95" s="183"/>
      <c r="M95" s="181"/>
      <c r="N95" s="178"/>
      <c r="O95" s="122"/>
      <c r="P95" s="178"/>
      <c r="Q95" s="122"/>
      <c r="R95" s="164"/>
      <c r="S95" s="164"/>
      <c r="T95" s="164"/>
      <c r="U95" s="156"/>
    </row>
    <row r="96" spans="1:21" ht="20.25" customHeight="1" thickBot="1" x14ac:dyDescent="0.3">
      <c r="A96" s="197"/>
      <c r="B96" s="197"/>
      <c r="C96" s="65" t="s">
        <v>303</v>
      </c>
      <c r="D96" s="11">
        <v>1</v>
      </c>
      <c r="E96" s="11" t="s">
        <v>60</v>
      </c>
      <c r="F96" s="25">
        <v>455</v>
      </c>
      <c r="G96" s="35">
        <f t="shared" si="2"/>
        <v>455</v>
      </c>
      <c r="H96" s="37"/>
      <c r="I96" s="37">
        <f t="shared" si="10"/>
        <v>455</v>
      </c>
      <c r="J96" s="188"/>
      <c r="K96" s="189"/>
      <c r="L96" s="183"/>
      <c r="M96" s="181"/>
      <c r="N96" s="178"/>
      <c r="O96" s="122"/>
      <c r="P96" s="178"/>
      <c r="Q96" s="122"/>
      <c r="R96" s="164"/>
      <c r="S96" s="164"/>
      <c r="T96" s="164"/>
      <c r="U96" s="156"/>
    </row>
    <row r="97" spans="1:21" ht="18.75" customHeight="1" thickBot="1" x14ac:dyDescent="0.3">
      <c r="A97" s="197"/>
      <c r="B97" s="197"/>
      <c r="C97" s="65" t="s">
        <v>304</v>
      </c>
      <c r="D97" s="11">
        <v>1</v>
      </c>
      <c r="E97" s="11" t="s">
        <v>60</v>
      </c>
      <c r="F97" s="25">
        <v>315</v>
      </c>
      <c r="G97" s="35">
        <f t="shared" si="2"/>
        <v>315</v>
      </c>
      <c r="H97" s="37"/>
      <c r="I97" s="37">
        <f t="shared" si="10"/>
        <v>315</v>
      </c>
      <c r="J97" s="188"/>
      <c r="K97" s="189"/>
      <c r="L97" s="183"/>
      <c r="M97" s="181"/>
      <c r="N97" s="178"/>
      <c r="O97" s="122"/>
      <c r="P97" s="178"/>
      <c r="Q97" s="122"/>
      <c r="R97" s="164"/>
      <c r="S97" s="164"/>
      <c r="T97" s="164"/>
      <c r="U97" s="156"/>
    </row>
    <row r="98" spans="1:21" ht="17.25" customHeight="1" thickBot="1" x14ac:dyDescent="0.3">
      <c r="A98" s="197"/>
      <c r="B98" s="197"/>
      <c r="C98" s="65" t="s">
        <v>305</v>
      </c>
      <c r="D98" s="11">
        <v>2</v>
      </c>
      <c r="E98" s="11" t="s">
        <v>60</v>
      </c>
      <c r="F98" s="25">
        <v>280</v>
      </c>
      <c r="G98" s="35">
        <f t="shared" si="2"/>
        <v>560</v>
      </c>
      <c r="H98" s="37"/>
      <c r="I98" s="37">
        <f t="shared" si="10"/>
        <v>560</v>
      </c>
      <c r="J98" s="188"/>
      <c r="K98" s="189"/>
      <c r="L98" s="183"/>
      <c r="M98" s="181"/>
      <c r="N98" s="178"/>
      <c r="O98" s="122"/>
      <c r="P98" s="178"/>
      <c r="Q98" s="122"/>
      <c r="R98" s="164"/>
      <c r="S98" s="164"/>
      <c r="T98" s="164"/>
      <c r="U98" s="156"/>
    </row>
    <row r="99" spans="1:21" ht="41.25" customHeight="1" thickBot="1" x14ac:dyDescent="0.3">
      <c r="A99" s="197"/>
      <c r="B99" s="197"/>
      <c r="C99" s="65" t="s">
        <v>306</v>
      </c>
      <c r="D99" s="10">
        <v>1</v>
      </c>
      <c r="E99" s="10" t="s">
        <v>307</v>
      </c>
      <c r="F99" s="32">
        <v>630</v>
      </c>
      <c r="G99" s="35">
        <f t="shared" si="2"/>
        <v>630</v>
      </c>
      <c r="H99" s="28"/>
      <c r="I99" s="37">
        <f t="shared" si="10"/>
        <v>630</v>
      </c>
      <c r="J99" s="188"/>
      <c r="K99" s="189"/>
      <c r="L99" s="183"/>
      <c r="M99" s="181"/>
      <c r="N99" s="178"/>
      <c r="O99" s="122"/>
      <c r="P99" s="178"/>
      <c r="Q99" s="122"/>
      <c r="R99" s="164"/>
      <c r="S99" s="164"/>
      <c r="T99" s="164"/>
      <c r="U99" s="156"/>
    </row>
    <row r="100" spans="1:21" ht="18" customHeight="1" thickBot="1" x14ac:dyDescent="0.3">
      <c r="A100" s="197"/>
      <c r="B100" s="197"/>
      <c r="C100" s="65" t="s">
        <v>308</v>
      </c>
      <c r="D100" s="10">
        <v>2</v>
      </c>
      <c r="E100" s="10" t="s">
        <v>307</v>
      </c>
      <c r="F100" s="32">
        <v>245</v>
      </c>
      <c r="G100" s="35">
        <f t="shared" si="2"/>
        <v>490</v>
      </c>
      <c r="H100" s="28"/>
      <c r="I100" s="37">
        <f t="shared" si="10"/>
        <v>490</v>
      </c>
      <c r="J100" s="188"/>
      <c r="K100" s="189"/>
      <c r="L100" s="183"/>
      <c r="M100" s="181"/>
      <c r="N100" s="178"/>
      <c r="O100" s="122"/>
      <c r="P100" s="178"/>
      <c r="Q100" s="122"/>
      <c r="R100" s="164"/>
      <c r="S100" s="164"/>
      <c r="T100" s="164"/>
      <c r="U100" s="156"/>
    </row>
    <row r="101" spans="1:21" ht="22.5" customHeight="1" thickBot="1" x14ac:dyDescent="0.3">
      <c r="A101" s="197"/>
      <c r="B101" s="197"/>
      <c r="C101" s="65" t="s">
        <v>309</v>
      </c>
      <c r="D101" s="11">
        <v>2</v>
      </c>
      <c r="E101" s="11" t="s">
        <v>307</v>
      </c>
      <c r="F101" s="25">
        <v>630</v>
      </c>
      <c r="G101" s="35">
        <f t="shared" si="2"/>
        <v>1260</v>
      </c>
      <c r="H101" s="37"/>
      <c r="I101" s="37">
        <f t="shared" si="10"/>
        <v>1260</v>
      </c>
      <c r="J101" s="188"/>
      <c r="K101" s="189"/>
      <c r="L101" s="183"/>
      <c r="M101" s="181"/>
      <c r="N101" s="178"/>
      <c r="O101" s="122"/>
      <c r="P101" s="178"/>
      <c r="Q101" s="122"/>
      <c r="R101" s="164"/>
      <c r="S101" s="164"/>
      <c r="T101" s="164"/>
      <c r="U101" s="156"/>
    </row>
    <row r="102" spans="1:21" ht="24.75" customHeight="1" thickBot="1" x14ac:dyDescent="0.3">
      <c r="A102" s="197"/>
      <c r="B102" s="197"/>
      <c r="C102" s="65" t="s">
        <v>310</v>
      </c>
      <c r="D102" s="11">
        <v>2</v>
      </c>
      <c r="E102" s="11" t="s">
        <v>307</v>
      </c>
      <c r="F102" s="25">
        <v>280</v>
      </c>
      <c r="G102" s="35">
        <f t="shared" si="2"/>
        <v>560</v>
      </c>
      <c r="H102" s="37"/>
      <c r="I102" s="37">
        <f t="shared" si="10"/>
        <v>560</v>
      </c>
      <c r="J102" s="188"/>
      <c r="K102" s="189"/>
      <c r="L102" s="183"/>
      <c r="M102" s="181"/>
      <c r="N102" s="178"/>
      <c r="O102" s="122"/>
      <c r="P102" s="178"/>
      <c r="Q102" s="122"/>
      <c r="R102" s="164"/>
      <c r="S102" s="164"/>
      <c r="T102" s="164"/>
      <c r="U102" s="156"/>
    </row>
    <row r="103" spans="1:21" ht="19.5" customHeight="1" thickBot="1" x14ac:dyDescent="0.3">
      <c r="A103" s="197"/>
      <c r="B103" s="197"/>
      <c r="C103" s="65" t="s">
        <v>311</v>
      </c>
      <c r="D103" s="11">
        <v>1</v>
      </c>
      <c r="E103" s="11" t="s">
        <v>307</v>
      </c>
      <c r="F103" s="25">
        <v>420</v>
      </c>
      <c r="G103" s="35">
        <f t="shared" si="2"/>
        <v>420</v>
      </c>
      <c r="H103" s="37"/>
      <c r="I103" s="37">
        <f t="shared" si="10"/>
        <v>420</v>
      </c>
      <c r="J103" s="188"/>
      <c r="K103" s="189"/>
      <c r="L103" s="183"/>
      <c r="M103" s="181"/>
      <c r="N103" s="178"/>
      <c r="O103" s="122"/>
      <c r="P103" s="178"/>
      <c r="Q103" s="122"/>
      <c r="R103" s="164"/>
      <c r="S103" s="164"/>
      <c r="T103" s="164"/>
      <c r="U103" s="156"/>
    </row>
    <row r="104" spans="1:21" ht="35.25" customHeight="1" thickBot="1" x14ac:dyDescent="0.3">
      <c r="A104" s="197"/>
      <c r="B104" s="197"/>
      <c r="C104" s="65" t="s">
        <v>312</v>
      </c>
      <c r="D104" s="10">
        <v>2</v>
      </c>
      <c r="E104" s="10" t="s">
        <v>307</v>
      </c>
      <c r="F104" s="32">
        <v>525</v>
      </c>
      <c r="G104" s="35">
        <f t="shared" si="2"/>
        <v>1050</v>
      </c>
      <c r="H104" s="28"/>
      <c r="I104" s="37">
        <f t="shared" si="10"/>
        <v>1050</v>
      </c>
      <c r="J104" s="188"/>
      <c r="K104" s="189"/>
      <c r="L104" s="183"/>
      <c r="M104" s="181"/>
      <c r="N104" s="178"/>
      <c r="O104" s="122"/>
      <c r="P104" s="178"/>
      <c r="Q104" s="122"/>
      <c r="R104" s="164"/>
      <c r="S104" s="164"/>
      <c r="T104" s="164"/>
      <c r="U104" s="156"/>
    </row>
    <row r="105" spans="1:21" ht="15.75" customHeight="1" thickBot="1" x14ac:dyDescent="0.3">
      <c r="A105" s="198"/>
      <c r="B105" s="198"/>
      <c r="C105" s="65" t="s">
        <v>313</v>
      </c>
      <c r="D105" s="10">
        <v>1</v>
      </c>
      <c r="E105" s="10" t="s">
        <v>307</v>
      </c>
      <c r="F105" s="32">
        <v>698</v>
      </c>
      <c r="G105" s="35">
        <f t="shared" si="2"/>
        <v>698</v>
      </c>
      <c r="H105" s="28"/>
      <c r="I105" s="37">
        <f t="shared" si="10"/>
        <v>698</v>
      </c>
      <c r="J105" s="188"/>
      <c r="K105" s="189"/>
      <c r="L105" s="183"/>
      <c r="M105" s="181"/>
      <c r="N105" s="178"/>
      <c r="O105" s="122"/>
      <c r="P105" s="178"/>
      <c r="Q105" s="122"/>
      <c r="R105" s="164"/>
      <c r="S105" s="164"/>
      <c r="T105" s="164"/>
      <c r="U105" s="156"/>
    </row>
    <row r="106" spans="1:21" ht="20.25" thickBot="1" x14ac:dyDescent="0.3">
      <c r="A106" s="196">
        <v>9</v>
      </c>
      <c r="B106" s="196" t="s">
        <v>186</v>
      </c>
      <c r="C106" s="10" t="s">
        <v>127</v>
      </c>
      <c r="D106" s="10">
        <v>1</v>
      </c>
      <c r="E106" s="10" t="s">
        <v>187</v>
      </c>
      <c r="F106" s="32">
        <v>14800</v>
      </c>
      <c r="G106" s="35">
        <f t="shared" si="2"/>
        <v>14800</v>
      </c>
      <c r="H106" s="28"/>
      <c r="I106" s="37">
        <f t="shared" si="10"/>
        <v>14800</v>
      </c>
      <c r="J106" s="188">
        <f>SUM(H106:H110)+SUM(I106:I110)</f>
        <v>55000</v>
      </c>
      <c r="K106" s="189">
        <f t="shared" si="7"/>
        <v>32670</v>
      </c>
      <c r="L106" s="183">
        <f t="shared" si="8"/>
        <v>32670</v>
      </c>
      <c r="M106" s="181">
        <f t="shared" si="9"/>
        <v>22330</v>
      </c>
      <c r="N106" s="178">
        <f>SUM(H106:H110)</f>
        <v>40200</v>
      </c>
      <c r="O106" s="122"/>
      <c r="P106" s="178">
        <f>SUM(I106:I110)</f>
        <v>14800</v>
      </c>
      <c r="Q106" s="122"/>
      <c r="R106" s="164">
        <f>SUM(H106:H110)</f>
        <v>40200</v>
      </c>
      <c r="S106" s="164">
        <f>SUM(I106:I110)</f>
        <v>14800</v>
      </c>
      <c r="T106" s="164">
        <f>R106+S106</f>
        <v>55000</v>
      </c>
      <c r="U106" s="156">
        <v>0</v>
      </c>
    </row>
    <row r="107" spans="1:21" ht="21.75" customHeight="1" thickBot="1" x14ac:dyDescent="0.3">
      <c r="A107" s="197"/>
      <c r="B107" s="197"/>
      <c r="C107" s="10" t="s">
        <v>188</v>
      </c>
      <c r="D107" s="10">
        <v>6</v>
      </c>
      <c r="E107" s="10" t="s">
        <v>185</v>
      </c>
      <c r="F107" s="32">
        <v>700</v>
      </c>
      <c r="G107" s="35">
        <f t="shared" si="2"/>
        <v>4200</v>
      </c>
      <c r="H107" s="28">
        <v>4200</v>
      </c>
      <c r="I107" s="37"/>
      <c r="J107" s="188"/>
      <c r="K107" s="189"/>
      <c r="L107" s="183"/>
      <c r="M107" s="181"/>
      <c r="N107" s="178"/>
      <c r="O107" s="122"/>
      <c r="P107" s="178"/>
      <c r="Q107" s="122"/>
      <c r="R107" s="164"/>
      <c r="S107" s="164"/>
      <c r="T107" s="164"/>
      <c r="U107" s="156"/>
    </row>
    <row r="108" spans="1:21" ht="21.75" customHeight="1" thickBot="1" x14ac:dyDescent="0.3">
      <c r="A108" s="197"/>
      <c r="B108" s="197"/>
      <c r="C108" s="11" t="s">
        <v>189</v>
      </c>
      <c r="D108" s="11">
        <v>4</v>
      </c>
      <c r="E108" s="11" t="s">
        <v>185</v>
      </c>
      <c r="F108" s="25">
        <v>5000</v>
      </c>
      <c r="G108" s="35">
        <f t="shared" si="2"/>
        <v>20000</v>
      </c>
      <c r="H108" s="37">
        <v>20000</v>
      </c>
      <c r="I108" s="37"/>
      <c r="J108" s="188"/>
      <c r="K108" s="189"/>
      <c r="L108" s="183"/>
      <c r="M108" s="181"/>
      <c r="N108" s="178"/>
      <c r="O108" s="122"/>
      <c r="P108" s="178"/>
      <c r="Q108" s="122"/>
      <c r="R108" s="164"/>
      <c r="S108" s="164"/>
      <c r="T108" s="164"/>
      <c r="U108" s="156"/>
    </row>
    <row r="109" spans="1:21" ht="20.25" customHeight="1" thickBot="1" x14ac:dyDescent="0.3">
      <c r="A109" s="197"/>
      <c r="B109" s="197"/>
      <c r="C109" s="11" t="s">
        <v>190</v>
      </c>
      <c r="D109" s="11">
        <v>2</v>
      </c>
      <c r="E109" s="11" t="s">
        <v>187</v>
      </c>
      <c r="F109" s="25">
        <v>5000</v>
      </c>
      <c r="G109" s="35">
        <f t="shared" si="2"/>
        <v>10000</v>
      </c>
      <c r="H109" s="37">
        <v>10000</v>
      </c>
      <c r="I109" s="37"/>
      <c r="J109" s="188"/>
      <c r="K109" s="189"/>
      <c r="L109" s="183"/>
      <c r="M109" s="181"/>
      <c r="N109" s="178"/>
      <c r="O109" s="122"/>
      <c r="P109" s="178"/>
      <c r="Q109" s="122"/>
      <c r="R109" s="164"/>
      <c r="S109" s="164"/>
      <c r="T109" s="164"/>
      <c r="U109" s="156"/>
    </row>
    <row r="110" spans="1:21" ht="20.25" thickBot="1" x14ac:dyDescent="0.3">
      <c r="A110" s="198"/>
      <c r="B110" s="198"/>
      <c r="C110" s="11" t="s">
        <v>191</v>
      </c>
      <c r="D110" s="11">
        <v>12</v>
      </c>
      <c r="E110" s="11" t="s">
        <v>192</v>
      </c>
      <c r="F110" s="25">
        <v>500</v>
      </c>
      <c r="G110" s="35">
        <f t="shared" si="2"/>
        <v>6000</v>
      </c>
      <c r="H110" s="37">
        <v>6000</v>
      </c>
      <c r="I110" s="37"/>
      <c r="J110" s="188"/>
      <c r="K110" s="189"/>
      <c r="L110" s="183"/>
      <c r="M110" s="181"/>
      <c r="N110" s="178"/>
      <c r="O110" s="122"/>
      <c r="P110" s="178"/>
      <c r="Q110" s="122"/>
      <c r="R110" s="164"/>
      <c r="S110" s="164"/>
      <c r="T110" s="164"/>
      <c r="U110" s="156"/>
    </row>
    <row r="111" spans="1:21" ht="50.25" thickBot="1" x14ac:dyDescent="0.3">
      <c r="A111" s="196">
        <v>10</v>
      </c>
      <c r="B111" s="196" t="s">
        <v>193</v>
      </c>
      <c r="C111" s="70" t="s">
        <v>416</v>
      </c>
      <c r="D111" s="11">
        <v>2</v>
      </c>
      <c r="E111" s="11" t="s">
        <v>398</v>
      </c>
      <c r="F111" s="32">
        <v>384</v>
      </c>
      <c r="G111" s="35">
        <f>D111*F111</f>
        <v>768</v>
      </c>
      <c r="H111" s="37"/>
      <c r="I111" s="37">
        <f t="shared" ref="I111:I119" si="11">G111</f>
        <v>768</v>
      </c>
      <c r="J111" s="188">
        <f>SUM(H111:H125)+SUM(I111:I125)</f>
        <v>72506</v>
      </c>
      <c r="K111" s="189">
        <f t="shared" si="7"/>
        <v>43068.563999999998</v>
      </c>
      <c r="L111" s="183">
        <f t="shared" si="8"/>
        <v>43069</v>
      </c>
      <c r="M111" s="181">
        <f t="shared" si="9"/>
        <v>29437</v>
      </c>
      <c r="N111" s="178">
        <f>SUM(H111:H125)</f>
        <v>41220</v>
      </c>
      <c r="O111" s="122"/>
      <c r="P111" s="178">
        <f>SUM(I111:I125)</f>
        <v>31286</v>
      </c>
      <c r="Q111" s="122"/>
      <c r="R111" s="164">
        <f>SUM(H111:H125)</f>
        <v>41220</v>
      </c>
      <c r="S111" s="164">
        <f>SUM(I111:I125)</f>
        <v>31286</v>
      </c>
      <c r="T111" s="164">
        <f>R111+S111</f>
        <v>72506</v>
      </c>
      <c r="U111" s="156">
        <v>0</v>
      </c>
    </row>
    <row r="112" spans="1:21" ht="66.75" customHeight="1" thickBot="1" x14ac:dyDescent="0.3">
      <c r="A112" s="197"/>
      <c r="B112" s="197"/>
      <c r="C112" s="70" t="s">
        <v>415</v>
      </c>
      <c r="D112" s="11">
        <v>2</v>
      </c>
      <c r="E112" s="11" t="s">
        <v>398</v>
      </c>
      <c r="F112" s="32">
        <v>384</v>
      </c>
      <c r="G112" s="35">
        <f>D112*F112</f>
        <v>768</v>
      </c>
      <c r="H112" s="37"/>
      <c r="I112" s="37">
        <f t="shared" si="11"/>
        <v>768</v>
      </c>
      <c r="J112" s="188"/>
      <c r="K112" s="189"/>
      <c r="L112" s="183"/>
      <c r="M112" s="181"/>
      <c r="N112" s="178"/>
      <c r="O112" s="122"/>
      <c r="P112" s="178"/>
      <c r="Q112" s="122"/>
      <c r="R112" s="164"/>
      <c r="S112" s="164"/>
      <c r="T112" s="164"/>
      <c r="U112" s="156"/>
    </row>
    <row r="113" spans="1:21" ht="55.5" customHeight="1" thickBot="1" x14ac:dyDescent="0.3">
      <c r="A113" s="197"/>
      <c r="B113" s="197"/>
      <c r="C113" s="71" t="s">
        <v>414</v>
      </c>
      <c r="D113" s="11">
        <v>2</v>
      </c>
      <c r="E113" s="11" t="s">
        <v>398</v>
      </c>
      <c r="F113" s="32">
        <v>245</v>
      </c>
      <c r="G113" s="35">
        <f>D113*F113</f>
        <v>490</v>
      </c>
      <c r="H113" s="37"/>
      <c r="I113" s="37">
        <f t="shared" si="11"/>
        <v>490</v>
      </c>
      <c r="J113" s="188"/>
      <c r="K113" s="189"/>
      <c r="L113" s="183"/>
      <c r="M113" s="181"/>
      <c r="N113" s="178"/>
      <c r="O113" s="122"/>
      <c r="P113" s="178"/>
      <c r="Q113" s="122"/>
      <c r="R113" s="164"/>
      <c r="S113" s="164"/>
      <c r="T113" s="164"/>
      <c r="U113" s="156"/>
    </row>
    <row r="114" spans="1:21" ht="59.25" customHeight="1" thickBot="1" x14ac:dyDescent="0.3">
      <c r="A114" s="197"/>
      <c r="B114" s="197"/>
      <c r="C114" s="71" t="s">
        <v>413</v>
      </c>
      <c r="D114" s="11">
        <v>2</v>
      </c>
      <c r="E114" s="11" t="s">
        <v>398</v>
      </c>
      <c r="F114" s="32">
        <v>210</v>
      </c>
      <c r="G114" s="35">
        <f>D114*F114</f>
        <v>420</v>
      </c>
      <c r="H114" s="37"/>
      <c r="I114" s="37">
        <f t="shared" si="11"/>
        <v>420</v>
      </c>
      <c r="J114" s="188"/>
      <c r="K114" s="189"/>
      <c r="L114" s="183"/>
      <c r="M114" s="181"/>
      <c r="N114" s="178"/>
      <c r="O114" s="122"/>
      <c r="P114" s="178"/>
      <c r="Q114" s="122"/>
      <c r="R114" s="164"/>
      <c r="S114" s="164"/>
      <c r="T114" s="164"/>
      <c r="U114" s="156"/>
    </row>
    <row r="115" spans="1:21" ht="45" customHeight="1" thickBot="1" x14ac:dyDescent="0.3">
      <c r="A115" s="197"/>
      <c r="B115" s="197"/>
      <c r="C115" s="71" t="s">
        <v>412</v>
      </c>
      <c r="D115" s="11">
        <v>2</v>
      </c>
      <c r="E115" s="11" t="s">
        <v>398</v>
      </c>
      <c r="F115" s="32">
        <v>595</v>
      </c>
      <c r="G115" s="35">
        <f t="shared" ref="G115:G124" si="12">D115*F115</f>
        <v>1190</v>
      </c>
      <c r="H115" s="37"/>
      <c r="I115" s="37">
        <f t="shared" si="11"/>
        <v>1190</v>
      </c>
      <c r="J115" s="188"/>
      <c r="K115" s="189"/>
      <c r="L115" s="183"/>
      <c r="M115" s="181"/>
      <c r="N115" s="178"/>
      <c r="O115" s="122"/>
      <c r="P115" s="178"/>
      <c r="Q115" s="122"/>
      <c r="R115" s="164"/>
      <c r="S115" s="164"/>
      <c r="T115" s="164"/>
      <c r="U115" s="156"/>
    </row>
    <row r="116" spans="1:21" ht="42.75" customHeight="1" thickBot="1" x14ac:dyDescent="0.3">
      <c r="A116" s="197"/>
      <c r="B116" s="197"/>
      <c r="C116" s="71" t="s">
        <v>411</v>
      </c>
      <c r="D116" s="11">
        <v>2</v>
      </c>
      <c r="E116" s="11" t="s">
        <v>398</v>
      </c>
      <c r="F116" s="32">
        <v>630</v>
      </c>
      <c r="G116" s="35">
        <f t="shared" si="12"/>
        <v>1260</v>
      </c>
      <c r="H116" s="37"/>
      <c r="I116" s="37">
        <f t="shared" si="11"/>
        <v>1260</v>
      </c>
      <c r="J116" s="188"/>
      <c r="K116" s="189"/>
      <c r="L116" s="183"/>
      <c r="M116" s="181"/>
      <c r="N116" s="178"/>
      <c r="O116" s="122"/>
      <c r="P116" s="178"/>
      <c r="Q116" s="122"/>
      <c r="R116" s="164"/>
      <c r="S116" s="164"/>
      <c r="T116" s="164"/>
      <c r="U116" s="156"/>
    </row>
    <row r="117" spans="1:21" ht="58.5" customHeight="1" thickBot="1" x14ac:dyDescent="0.3">
      <c r="A117" s="197"/>
      <c r="B117" s="197"/>
      <c r="C117" s="71" t="s">
        <v>410</v>
      </c>
      <c r="D117" s="11">
        <v>2</v>
      </c>
      <c r="E117" s="11" t="s">
        <v>398</v>
      </c>
      <c r="F117" s="32">
        <v>245</v>
      </c>
      <c r="G117" s="35">
        <f t="shared" si="12"/>
        <v>490</v>
      </c>
      <c r="H117" s="37"/>
      <c r="I117" s="37">
        <f t="shared" si="11"/>
        <v>490</v>
      </c>
      <c r="J117" s="188"/>
      <c r="K117" s="189"/>
      <c r="L117" s="183"/>
      <c r="M117" s="181"/>
      <c r="N117" s="178"/>
      <c r="O117" s="122"/>
      <c r="P117" s="178"/>
      <c r="Q117" s="122"/>
      <c r="R117" s="164"/>
      <c r="S117" s="164"/>
      <c r="T117" s="164"/>
      <c r="U117" s="156"/>
    </row>
    <row r="118" spans="1:21" ht="77.25" customHeight="1" thickBot="1" x14ac:dyDescent="0.3">
      <c r="A118" s="197"/>
      <c r="B118" s="197"/>
      <c r="C118" s="71" t="s">
        <v>409</v>
      </c>
      <c r="D118" s="11">
        <v>2</v>
      </c>
      <c r="E118" s="11" t="s">
        <v>398</v>
      </c>
      <c r="F118" s="32">
        <v>350</v>
      </c>
      <c r="G118" s="35">
        <f t="shared" si="12"/>
        <v>700</v>
      </c>
      <c r="H118" s="37"/>
      <c r="I118" s="37">
        <f t="shared" si="11"/>
        <v>700</v>
      </c>
      <c r="J118" s="188"/>
      <c r="K118" s="189"/>
      <c r="L118" s="183"/>
      <c r="M118" s="181"/>
      <c r="N118" s="178"/>
      <c r="O118" s="122"/>
      <c r="P118" s="178"/>
      <c r="Q118" s="122"/>
      <c r="R118" s="164"/>
      <c r="S118" s="164"/>
      <c r="T118" s="164"/>
      <c r="U118" s="156"/>
    </row>
    <row r="119" spans="1:21" ht="43.5" customHeight="1" thickBot="1" x14ac:dyDescent="0.3">
      <c r="A119" s="197"/>
      <c r="B119" s="197"/>
      <c r="C119" s="71" t="s">
        <v>408</v>
      </c>
      <c r="D119" s="11">
        <v>2</v>
      </c>
      <c r="E119" s="11" t="s">
        <v>398</v>
      </c>
      <c r="F119" s="32">
        <v>350</v>
      </c>
      <c r="G119" s="35">
        <f t="shared" si="12"/>
        <v>700</v>
      </c>
      <c r="H119" s="37"/>
      <c r="I119" s="37">
        <f t="shared" si="11"/>
        <v>700</v>
      </c>
      <c r="J119" s="188"/>
      <c r="K119" s="189"/>
      <c r="L119" s="183"/>
      <c r="M119" s="181"/>
      <c r="N119" s="178"/>
      <c r="O119" s="122"/>
      <c r="P119" s="178"/>
      <c r="Q119" s="122"/>
      <c r="R119" s="164"/>
      <c r="S119" s="164"/>
      <c r="T119" s="164"/>
      <c r="U119" s="156"/>
    </row>
    <row r="120" spans="1:21" ht="41.25" customHeight="1" thickBot="1" x14ac:dyDescent="0.3">
      <c r="A120" s="197"/>
      <c r="B120" s="197"/>
      <c r="C120" s="71" t="s">
        <v>407</v>
      </c>
      <c r="D120" s="11">
        <v>3</v>
      </c>
      <c r="E120" s="11" t="s">
        <v>399</v>
      </c>
      <c r="F120" s="32">
        <v>650</v>
      </c>
      <c r="G120" s="35">
        <f t="shared" si="12"/>
        <v>1950</v>
      </c>
      <c r="H120" s="37">
        <f>G120</f>
        <v>1950</v>
      </c>
      <c r="I120" s="110"/>
      <c r="J120" s="188"/>
      <c r="K120" s="189"/>
      <c r="L120" s="183"/>
      <c r="M120" s="181"/>
      <c r="N120" s="178"/>
      <c r="O120" s="122"/>
      <c r="P120" s="178"/>
      <c r="Q120" s="122"/>
      <c r="R120" s="164"/>
      <c r="S120" s="164"/>
      <c r="T120" s="164"/>
      <c r="U120" s="156"/>
    </row>
    <row r="121" spans="1:21" ht="43.5" customHeight="1" thickBot="1" x14ac:dyDescent="0.3">
      <c r="A121" s="197"/>
      <c r="B121" s="197"/>
      <c r="C121" s="71" t="s">
        <v>406</v>
      </c>
      <c r="D121" s="11">
        <v>3</v>
      </c>
      <c r="E121" s="11" t="s">
        <v>399</v>
      </c>
      <c r="F121" s="32">
        <v>790</v>
      </c>
      <c r="G121" s="35">
        <f t="shared" si="12"/>
        <v>2370</v>
      </c>
      <c r="H121" s="37">
        <f>G121</f>
        <v>2370</v>
      </c>
      <c r="I121" s="110"/>
      <c r="J121" s="188"/>
      <c r="K121" s="189"/>
      <c r="L121" s="183"/>
      <c r="M121" s="181"/>
      <c r="N121" s="178"/>
      <c r="O121" s="122"/>
      <c r="P121" s="178"/>
      <c r="Q121" s="122"/>
      <c r="R121" s="164"/>
      <c r="S121" s="164"/>
      <c r="T121" s="164"/>
      <c r="U121" s="156"/>
    </row>
    <row r="122" spans="1:21" ht="43.5" customHeight="1" thickBot="1" x14ac:dyDescent="0.3">
      <c r="A122" s="197"/>
      <c r="B122" s="197"/>
      <c r="C122" s="71" t="s">
        <v>405</v>
      </c>
      <c r="D122" s="11">
        <v>3</v>
      </c>
      <c r="E122" s="11" t="s">
        <v>399</v>
      </c>
      <c r="F122" s="32">
        <v>590</v>
      </c>
      <c r="G122" s="35">
        <f t="shared" si="12"/>
        <v>1770</v>
      </c>
      <c r="H122" s="37">
        <f>G122</f>
        <v>1770</v>
      </c>
      <c r="I122" s="110"/>
      <c r="J122" s="188"/>
      <c r="K122" s="189"/>
      <c r="L122" s="183"/>
      <c r="M122" s="181"/>
      <c r="N122" s="178"/>
      <c r="O122" s="122"/>
      <c r="P122" s="178"/>
      <c r="Q122" s="122"/>
      <c r="R122" s="164"/>
      <c r="S122" s="164"/>
      <c r="T122" s="164"/>
      <c r="U122" s="156"/>
    </row>
    <row r="123" spans="1:21" ht="40.5" customHeight="1" thickBot="1" x14ac:dyDescent="0.3">
      <c r="A123" s="197"/>
      <c r="B123" s="197"/>
      <c r="C123" s="51" t="s">
        <v>404</v>
      </c>
      <c r="D123" s="11">
        <v>36</v>
      </c>
      <c r="E123" s="11" t="s">
        <v>400</v>
      </c>
      <c r="F123" s="32">
        <v>200</v>
      </c>
      <c r="G123" s="35">
        <f t="shared" si="12"/>
        <v>7200</v>
      </c>
      <c r="H123" s="37">
        <f>G123</f>
        <v>7200</v>
      </c>
      <c r="I123" s="110"/>
      <c r="J123" s="188"/>
      <c r="K123" s="189"/>
      <c r="L123" s="183"/>
      <c r="M123" s="181"/>
      <c r="N123" s="178"/>
      <c r="O123" s="122"/>
      <c r="P123" s="178"/>
      <c r="Q123" s="122"/>
      <c r="R123" s="164"/>
      <c r="S123" s="164"/>
      <c r="T123" s="164"/>
      <c r="U123" s="156"/>
    </row>
    <row r="124" spans="1:21" ht="36.75" customHeight="1" thickBot="1" x14ac:dyDescent="0.3">
      <c r="A124" s="197"/>
      <c r="B124" s="197"/>
      <c r="C124" s="51" t="s">
        <v>403</v>
      </c>
      <c r="D124" s="11">
        <v>7</v>
      </c>
      <c r="E124" s="11" t="s">
        <v>401</v>
      </c>
      <c r="F124" s="32">
        <v>3990</v>
      </c>
      <c r="G124" s="35">
        <f t="shared" si="12"/>
        <v>27930</v>
      </c>
      <c r="H124" s="37">
        <f>G124</f>
        <v>27930</v>
      </c>
      <c r="I124" s="110"/>
      <c r="J124" s="188"/>
      <c r="K124" s="189"/>
      <c r="L124" s="183"/>
      <c r="M124" s="181"/>
      <c r="N124" s="178"/>
      <c r="O124" s="122"/>
      <c r="P124" s="178"/>
      <c r="Q124" s="122"/>
      <c r="R124" s="164"/>
      <c r="S124" s="164"/>
      <c r="T124" s="164"/>
      <c r="U124" s="156"/>
    </row>
    <row r="125" spans="1:21" ht="40.5" customHeight="1" thickBot="1" x14ac:dyDescent="0.3">
      <c r="A125" s="198"/>
      <c r="B125" s="198"/>
      <c r="C125" s="51" t="s">
        <v>402</v>
      </c>
      <c r="D125" s="11">
        <v>1</v>
      </c>
      <c r="E125" s="11" t="s">
        <v>401</v>
      </c>
      <c r="F125" s="32">
        <v>24500</v>
      </c>
      <c r="G125" s="35">
        <v>24500</v>
      </c>
      <c r="H125" s="37"/>
      <c r="I125" s="37">
        <f t="shared" ref="I125:I127" si="13">G125</f>
        <v>24500</v>
      </c>
      <c r="J125" s="188"/>
      <c r="K125" s="189"/>
      <c r="L125" s="183"/>
      <c r="M125" s="181"/>
      <c r="N125" s="178"/>
      <c r="O125" s="122"/>
      <c r="P125" s="178"/>
      <c r="Q125" s="122"/>
      <c r="R125" s="164"/>
      <c r="S125" s="164"/>
      <c r="T125" s="164"/>
      <c r="U125" s="156"/>
    </row>
    <row r="126" spans="1:21" ht="24" customHeight="1" thickBot="1" x14ac:dyDescent="0.3">
      <c r="A126" s="215">
        <v>11</v>
      </c>
      <c r="B126" s="215" t="s">
        <v>300</v>
      </c>
      <c r="C126" s="51" t="s">
        <v>195</v>
      </c>
      <c r="D126" s="51">
        <v>30</v>
      </c>
      <c r="E126" s="51" t="s">
        <v>183</v>
      </c>
      <c r="F126" s="42">
        <v>500</v>
      </c>
      <c r="G126" s="35">
        <f t="shared" ref="G126:G203" si="14">D126*F126</f>
        <v>15000</v>
      </c>
      <c r="H126" s="43">
        <v>15000</v>
      </c>
      <c r="I126" s="44"/>
      <c r="J126" s="188">
        <f>SUM(H126:H132)+SUM(I126:I132)</f>
        <v>76820</v>
      </c>
      <c r="K126" s="189">
        <f t="shared" si="7"/>
        <v>45631.079999999994</v>
      </c>
      <c r="L126" s="183">
        <f t="shared" si="8"/>
        <v>45631</v>
      </c>
      <c r="M126" s="181">
        <f t="shared" si="9"/>
        <v>31189</v>
      </c>
      <c r="N126" s="178">
        <f>SUM(H126:H132)</f>
        <v>64320</v>
      </c>
      <c r="O126" s="122"/>
      <c r="P126" s="178">
        <f>SUM(I126:I132)</f>
        <v>12500</v>
      </c>
      <c r="Q126" s="122"/>
      <c r="R126" s="164">
        <f>SUM(H126:H132)</f>
        <v>64320</v>
      </c>
      <c r="S126" s="164">
        <f>SUM(I126:I132)</f>
        <v>12500</v>
      </c>
      <c r="T126" s="164">
        <f>R126+S126</f>
        <v>76820</v>
      </c>
      <c r="U126" s="156">
        <v>0</v>
      </c>
    </row>
    <row r="127" spans="1:21" ht="20.25" thickBot="1" x14ac:dyDescent="0.3">
      <c r="A127" s="217"/>
      <c r="B127" s="216"/>
      <c r="C127" s="52" t="s">
        <v>196</v>
      </c>
      <c r="D127" s="54">
        <v>25</v>
      </c>
      <c r="E127" s="51" t="s">
        <v>194</v>
      </c>
      <c r="F127" s="40">
        <v>500</v>
      </c>
      <c r="G127" s="35">
        <f t="shared" si="14"/>
        <v>12500</v>
      </c>
      <c r="H127" s="41"/>
      <c r="I127" s="37">
        <f t="shared" si="13"/>
        <v>12500</v>
      </c>
      <c r="J127" s="188"/>
      <c r="K127" s="189"/>
      <c r="L127" s="183"/>
      <c r="M127" s="181"/>
      <c r="N127" s="178"/>
      <c r="O127" s="122"/>
      <c r="P127" s="178"/>
      <c r="Q127" s="122"/>
      <c r="R127" s="164"/>
      <c r="S127" s="164"/>
      <c r="T127" s="164"/>
      <c r="U127" s="156"/>
    </row>
    <row r="128" spans="1:21" ht="20.25" thickBot="1" x14ac:dyDescent="0.3">
      <c r="A128" s="217"/>
      <c r="B128" s="216"/>
      <c r="C128" s="51" t="s">
        <v>197</v>
      </c>
      <c r="D128" s="51">
        <v>4</v>
      </c>
      <c r="E128" s="51" t="s">
        <v>187</v>
      </c>
      <c r="F128" s="42">
        <v>1090</v>
      </c>
      <c r="G128" s="35">
        <f t="shared" si="14"/>
        <v>4360</v>
      </c>
      <c r="H128" s="43">
        <v>4360</v>
      </c>
      <c r="I128" s="44"/>
      <c r="J128" s="188"/>
      <c r="K128" s="189"/>
      <c r="L128" s="183"/>
      <c r="M128" s="181"/>
      <c r="N128" s="178"/>
      <c r="O128" s="122"/>
      <c r="P128" s="178"/>
      <c r="Q128" s="122"/>
      <c r="R128" s="164"/>
      <c r="S128" s="164"/>
      <c r="T128" s="164"/>
      <c r="U128" s="156"/>
    </row>
    <row r="129" spans="1:21" ht="20.25" thickBot="1" x14ac:dyDescent="0.3">
      <c r="A129" s="217"/>
      <c r="B129" s="216"/>
      <c r="C129" s="51" t="s">
        <v>197</v>
      </c>
      <c r="D129" s="51">
        <v>4</v>
      </c>
      <c r="E129" s="51" t="s">
        <v>187</v>
      </c>
      <c r="F129" s="38">
        <v>1490</v>
      </c>
      <c r="G129" s="35">
        <f t="shared" si="14"/>
        <v>5960</v>
      </c>
      <c r="H129" s="44">
        <v>5960</v>
      </c>
      <c r="I129" s="44"/>
      <c r="J129" s="188"/>
      <c r="K129" s="189"/>
      <c r="L129" s="183"/>
      <c r="M129" s="181"/>
      <c r="N129" s="178"/>
      <c r="O129" s="122"/>
      <c r="P129" s="178"/>
      <c r="Q129" s="122"/>
      <c r="R129" s="164"/>
      <c r="S129" s="164"/>
      <c r="T129" s="164"/>
      <c r="U129" s="156"/>
    </row>
    <row r="130" spans="1:21" ht="38.25" customHeight="1" thickBot="1" x14ac:dyDescent="0.3">
      <c r="A130" s="217"/>
      <c r="B130" s="216"/>
      <c r="C130" s="51" t="s">
        <v>198</v>
      </c>
      <c r="D130" s="51">
        <v>4</v>
      </c>
      <c r="E130" s="51" t="s">
        <v>199</v>
      </c>
      <c r="F130" s="38">
        <v>6000</v>
      </c>
      <c r="G130" s="35">
        <f t="shared" si="14"/>
        <v>24000</v>
      </c>
      <c r="H130" s="44">
        <v>24000</v>
      </c>
      <c r="I130" s="44"/>
      <c r="J130" s="188"/>
      <c r="K130" s="189"/>
      <c r="L130" s="183"/>
      <c r="M130" s="181"/>
      <c r="N130" s="178"/>
      <c r="O130" s="122"/>
      <c r="P130" s="178"/>
      <c r="Q130" s="122"/>
      <c r="R130" s="164"/>
      <c r="S130" s="164"/>
      <c r="T130" s="164"/>
      <c r="U130" s="156"/>
    </row>
    <row r="131" spans="1:21" ht="20.25" thickBot="1" x14ac:dyDescent="0.3">
      <c r="A131" s="217"/>
      <c r="B131" s="216"/>
      <c r="C131" s="52" t="s">
        <v>200</v>
      </c>
      <c r="D131" s="52">
        <v>10</v>
      </c>
      <c r="E131" s="52" t="s">
        <v>183</v>
      </c>
      <c r="F131" s="38">
        <v>1000</v>
      </c>
      <c r="G131" s="35">
        <f t="shared" si="14"/>
        <v>10000</v>
      </c>
      <c r="H131" s="44">
        <v>10000</v>
      </c>
      <c r="I131" s="44"/>
      <c r="J131" s="188"/>
      <c r="K131" s="189"/>
      <c r="L131" s="183"/>
      <c r="M131" s="181"/>
      <c r="N131" s="178"/>
      <c r="O131" s="122"/>
      <c r="P131" s="178"/>
      <c r="Q131" s="122"/>
      <c r="R131" s="164"/>
      <c r="S131" s="164"/>
      <c r="T131" s="164"/>
      <c r="U131" s="156"/>
    </row>
    <row r="132" spans="1:21" ht="20.25" thickBot="1" x14ac:dyDescent="0.3">
      <c r="A132" s="217"/>
      <c r="B132" s="216"/>
      <c r="C132" s="51" t="s">
        <v>201</v>
      </c>
      <c r="D132" s="51">
        <v>2</v>
      </c>
      <c r="E132" s="52" t="s">
        <v>202</v>
      </c>
      <c r="F132" s="38">
        <v>2500</v>
      </c>
      <c r="G132" s="35">
        <f t="shared" si="14"/>
        <v>5000</v>
      </c>
      <c r="H132" s="44">
        <v>5000</v>
      </c>
      <c r="I132" s="44"/>
      <c r="J132" s="188"/>
      <c r="K132" s="189"/>
      <c r="L132" s="183"/>
      <c r="M132" s="181"/>
      <c r="N132" s="178"/>
      <c r="O132" s="122"/>
      <c r="P132" s="178"/>
      <c r="Q132" s="122"/>
      <c r="R132" s="164"/>
      <c r="S132" s="164"/>
      <c r="T132" s="164"/>
      <c r="U132" s="156"/>
    </row>
    <row r="133" spans="1:21" ht="20.25" thickBot="1" x14ac:dyDescent="0.3">
      <c r="A133" s="196">
        <v>12</v>
      </c>
      <c r="B133" s="199" t="s">
        <v>203</v>
      </c>
      <c r="C133" s="52" t="s">
        <v>321</v>
      </c>
      <c r="D133" s="52">
        <v>1</v>
      </c>
      <c r="E133" s="52" t="s">
        <v>322</v>
      </c>
      <c r="F133" s="38">
        <v>11650</v>
      </c>
      <c r="G133" s="38">
        <v>11650</v>
      </c>
      <c r="H133" s="44"/>
      <c r="I133" s="37">
        <f t="shared" ref="I133:I135" si="15">G133</f>
        <v>11650</v>
      </c>
      <c r="J133" s="188">
        <f>SUM(H133:H139)+SUM(I133:I139)</f>
        <v>92880</v>
      </c>
      <c r="K133" s="189">
        <f t="shared" ref="K133:K185" si="16">J133*0.594</f>
        <v>55170.719999999994</v>
      </c>
      <c r="L133" s="183">
        <f t="shared" ref="L133:L185" si="17">ROUND(K133,0)</f>
        <v>55171</v>
      </c>
      <c r="M133" s="181">
        <f t="shared" ref="M133:M185" si="18">J133-L133</f>
        <v>37709</v>
      </c>
      <c r="N133" s="178">
        <f>SUM(H133:H139)</f>
        <v>78080</v>
      </c>
      <c r="O133" s="122"/>
      <c r="P133" s="178">
        <f>SUM(I133:I139)</f>
        <v>14800</v>
      </c>
      <c r="Q133" s="122"/>
      <c r="R133" s="164">
        <f>SUM(H133:H139)</f>
        <v>78080</v>
      </c>
      <c r="S133" s="164">
        <f>SUM(I133:I139)</f>
        <v>14800</v>
      </c>
      <c r="T133" s="164">
        <f>R133+S133</f>
        <v>92880</v>
      </c>
      <c r="U133" s="156">
        <v>0</v>
      </c>
    </row>
    <row r="134" spans="1:21" ht="27" customHeight="1" thickBot="1" x14ac:dyDescent="0.3">
      <c r="A134" s="197"/>
      <c r="B134" s="200"/>
      <c r="C134" s="52" t="s">
        <v>323</v>
      </c>
      <c r="D134" s="52">
        <v>5</v>
      </c>
      <c r="E134" s="52" t="s">
        <v>42</v>
      </c>
      <c r="F134" s="38">
        <v>540</v>
      </c>
      <c r="G134" s="38">
        <v>2700</v>
      </c>
      <c r="H134" s="44"/>
      <c r="I134" s="37">
        <f t="shared" si="15"/>
        <v>2700</v>
      </c>
      <c r="J134" s="188"/>
      <c r="K134" s="189"/>
      <c r="L134" s="183"/>
      <c r="M134" s="181"/>
      <c r="N134" s="178"/>
      <c r="O134" s="122"/>
      <c r="P134" s="178"/>
      <c r="Q134" s="122"/>
      <c r="R134" s="164"/>
      <c r="S134" s="164"/>
      <c r="T134" s="164"/>
      <c r="U134" s="156"/>
    </row>
    <row r="135" spans="1:21" ht="25.5" customHeight="1" thickBot="1" x14ac:dyDescent="0.3">
      <c r="A135" s="197"/>
      <c r="B135" s="200"/>
      <c r="C135" s="52" t="s">
        <v>324</v>
      </c>
      <c r="D135" s="52">
        <v>2</v>
      </c>
      <c r="E135" s="52" t="s">
        <v>42</v>
      </c>
      <c r="F135" s="38">
        <v>225</v>
      </c>
      <c r="G135" s="38">
        <v>450</v>
      </c>
      <c r="H135" s="44"/>
      <c r="I135" s="37">
        <f t="shared" si="15"/>
        <v>450</v>
      </c>
      <c r="J135" s="188"/>
      <c r="K135" s="189"/>
      <c r="L135" s="183"/>
      <c r="M135" s="181"/>
      <c r="N135" s="178"/>
      <c r="O135" s="122"/>
      <c r="P135" s="178"/>
      <c r="Q135" s="122"/>
      <c r="R135" s="164"/>
      <c r="S135" s="164"/>
      <c r="T135" s="164"/>
      <c r="U135" s="156"/>
    </row>
    <row r="136" spans="1:21" ht="25.5" customHeight="1" thickBot="1" x14ac:dyDescent="0.3">
      <c r="A136" s="197"/>
      <c r="B136" s="200"/>
      <c r="C136" s="52" t="s">
        <v>325</v>
      </c>
      <c r="D136" s="52">
        <v>2</v>
      </c>
      <c r="E136" s="52" t="s">
        <v>0</v>
      </c>
      <c r="F136" s="38">
        <v>1190</v>
      </c>
      <c r="G136" s="38">
        <v>2380</v>
      </c>
      <c r="H136" s="44">
        <v>2380</v>
      </c>
      <c r="I136" s="44"/>
      <c r="J136" s="188"/>
      <c r="K136" s="189"/>
      <c r="L136" s="183"/>
      <c r="M136" s="181"/>
      <c r="N136" s="178"/>
      <c r="O136" s="122"/>
      <c r="P136" s="178"/>
      <c r="Q136" s="122"/>
      <c r="R136" s="164"/>
      <c r="S136" s="164"/>
      <c r="T136" s="164"/>
      <c r="U136" s="156"/>
    </row>
    <row r="137" spans="1:21" ht="25.5" customHeight="1" thickBot="1" x14ac:dyDescent="0.3">
      <c r="A137" s="197"/>
      <c r="B137" s="200"/>
      <c r="C137" s="52" t="s">
        <v>326</v>
      </c>
      <c r="D137" s="52">
        <v>2</v>
      </c>
      <c r="E137" s="52" t="s">
        <v>31</v>
      </c>
      <c r="F137" s="38">
        <v>1850</v>
      </c>
      <c r="G137" s="38">
        <v>3700</v>
      </c>
      <c r="H137" s="44">
        <v>3700</v>
      </c>
      <c r="I137" s="44"/>
      <c r="J137" s="188"/>
      <c r="K137" s="189"/>
      <c r="L137" s="183"/>
      <c r="M137" s="181"/>
      <c r="N137" s="178"/>
      <c r="O137" s="122"/>
      <c r="P137" s="178"/>
      <c r="Q137" s="122"/>
      <c r="R137" s="164"/>
      <c r="S137" s="164"/>
      <c r="T137" s="164"/>
      <c r="U137" s="156"/>
    </row>
    <row r="138" spans="1:21" ht="25.5" customHeight="1" thickBot="1" x14ac:dyDescent="0.3">
      <c r="A138" s="197"/>
      <c r="B138" s="200"/>
      <c r="C138" s="52" t="s">
        <v>327</v>
      </c>
      <c r="D138" s="52">
        <v>20</v>
      </c>
      <c r="E138" s="52" t="s">
        <v>2</v>
      </c>
      <c r="F138" s="38">
        <v>3000</v>
      </c>
      <c r="G138" s="38">
        <v>60000</v>
      </c>
      <c r="H138" s="44">
        <v>60000</v>
      </c>
      <c r="I138" s="44"/>
      <c r="J138" s="188"/>
      <c r="K138" s="189"/>
      <c r="L138" s="183"/>
      <c r="M138" s="181"/>
      <c r="N138" s="178"/>
      <c r="O138" s="122"/>
      <c r="P138" s="178"/>
      <c r="Q138" s="122"/>
      <c r="R138" s="164"/>
      <c r="S138" s="164"/>
      <c r="T138" s="164"/>
      <c r="U138" s="156"/>
    </row>
    <row r="139" spans="1:21" ht="24.75" customHeight="1" thickBot="1" x14ac:dyDescent="0.3">
      <c r="A139" s="198"/>
      <c r="B139" s="201"/>
      <c r="C139" s="52" t="s">
        <v>328</v>
      </c>
      <c r="D139" s="52">
        <v>12</v>
      </c>
      <c r="E139" s="52" t="s">
        <v>52</v>
      </c>
      <c r="F139" s="38">
        <v>1000</v>
      </c>
      <c r="G139" s="38">
        <v>12000</v>
      </c>
      <c r="H139" s="44">
        <v>12000</v>
      </c>
      <c r="I139" s="44"/>
      <c r="J139" s="188"/>
      <c r="K139" s="189"/>
      <c r="L139" s="183"/>
      <c r="M139" s="181"/>
      <c r="N139" s="178"/>
      <c r="O139" s="122"/>
      <c r="P139" s="178"/>
      <c r="Q139" s="122"/>
      <c r="R139" s="164"/>
      <c r="S139" s="164"/>
      <c r="T139" s="164"/>
      <c r="U139" s="156"/>
    </row>
    <row r="140" spans="1:21" ht="33.75" customHeight="1" thickBot="1" x14ac:dyDescent="0.3">
      <c r="A140" s="196">
        <v>13</v>
      </c>
      <c r="B140" s="196" t="s">
        <v>205</v>
      </c>
      <c r="C140" s="10" t="s">
        <v>206</v>
      </c>
      <c r="D140" s="10">
        <v>7</v>
      </c>
      <c r="E140" s="10" t="s">
        <v>123</v>
      </c>
      <c r="F140" s="32">
        <v>2500</v>
      </c>
      <c r="G140" s="35">
        <f t="shared" si="14"/>
        <v>17500</v>
      </c>
      <c r="H140" s="28">
        <v>17500</v>
      </c>
      <c r="I140" s="37"/>
      <c r="J140" s="188">
        <f>SUM(H140:H146)+SUM(I140:I146)</f>
        <v>38060</v>
      </c>
      <c r="K140" s="189">
        <f t="shared" si="16"/>
        <v>22607.64</v>
      </c>
      <c r="L140" s="183">
        <f t="shared" si="17"/>
        <v>22608</v>
      </c>
      <c r="M140" s="181">
        <f t="shared" si="18"/>
        <v>15452</v>
      </c>
      <c r="N140" s="178">
        <f>SUM(H140:H146)</f>
        <v>23970</v>
      </c>
      <c r="O140" s="122"/>
      <c r="P140" s="178">
        <f>SUM(I140:I146)</f>
        <v>14090</v>
      </c>
      <c r="Q140" s="122"/>
      <c r="R140" s="164">
        <f>SUM(H140:H146)</f>
        <v>23970</v>
      </c>
      <c r="S140" s="164">
        <f>SUM(I140:I146)</f>
        <v>14090</v>
      </c>
      <c r="T140" s="164">
        <f>R140+S140</f>
        <v>38060</v>
      </c>
      <c r="U140" s="156">
        <v>0</v>
      </c>
    </row>
    <row r="141" spans="1:21" ht="33.75" customHeight="1" thickBot="1" x14ac:dyDescent="0.3">
      <c r="A141" s="197"/>
      <c r="B141" s="197"/>
      <c r="C141" s="11" t="s">
        <v>207</v>
      </c>
      <c r="D141" s="11">
        <v>7</v>
      </c>
      <c r="E141" s="11" t="s">
        <v>185</v>
      </c>
      <c r="F141" s="25">
        <v>500</v>
      </c>
      <c r="G141" s="35">
        <f t="shared" si="14"/>
        <v>3500</v>
      </c>
      <c r="H141" s="37">
        <v>3500</v>
      </c>
      <c r="I141" s="37"/>
      <c r="J141" s="188"/>
      <c r="K141" s="189"/>
      <c r="L141" s="183"/>
      <c r="M141" s="181"/>
      <c r="N141" s="178"/>
      <c r="O141" s="122"/>
      <c r="P141" s="178"/>
      <c r="Q141" s="122"/>
      <c r="R141" s="164"/>
      <c r="S141" s="164"/>
      <c r="T141" s="164"/>
      <c r="U141" s="156"/>
    </row>
    <row r="142" spans="1:21" ht="33.75" customHeight="1" thickBot="1" x14ac:dyDescent="0.3">
      <c r="A142" s="197"/>
      <c r="B142" s="197"/>
      <c r="C142" s="11" t="s">
        <v>208</v>
      </c>
      <c r="D142" s="11">
        <v>3</v>
      </c>
      <c r="E142" s="11" t="s">
        <v>209</v>
      </c>
      <c r="F142" s="25">
        <v>990</v>
      </c>
      <c r="G142" s="35">
        <f t="shared" si="14"/>
        <v>2970</v>
      </c>
      <c r="H142" s="37">
        <v>2970</v>
      </c>
      <c r="I142" s="37"/>
      <c r="J142" s="188"/>
      <c r="K142" s="189"/>
      <c r="L142" s="183"/>
      <c r="M142" s="181"/>
      <c r="N142" s="178"/>
      <c r="O142" s="122"/>
      <c r="P142" s="178"/>
      <c r="Q142" s="122"/>
      <c r="R142" s="164"/>
      <c r="S142" s="164"/>
      <c r="T142" s="164"/>
      <c r="U142" s="156"/>
    </row>
    <row r="143" spans="1:21" ht="33.75" customHeight="1" thickBot="1" x14ac:dyDescent="0.3">
      <c r="A143" s="197"/>
      <c r="B143" s="197"/>
      <c r="C143" s="11" t="s">
        <v>210</v>
      </c>
      <c r="D143" s="11">
        <v>1</v>
      </c>
      <c r="E143" s="11" t="s">
        <v>123</v>
      </c>
      <c r="F143" s="25">
        <v>11600</v>
      </c>
      <c r="G143" s="35">
        <f t="shared" si="14"/>
        <v>11600</v>
      </c>
      <c r="H143" s="37"/>
      <c r="I143" s="37">
        <f t="shared" ref="I143:I146" si="19">G143</f>
        <v>11600</v>
      </c>
      <c r="J143" s="188"/>
      <c r="K143" s="189"/>
      <c r="L143" s="183"/>
      <c r="M143" s="181"/>
      <c r="N143" s="178"/>
      <c r="O143" s="122"/>
      <c r="P143" s="178"/>
      <c r="Q143" s="122"/>
      <c r="R143" s="164"/>
      <c r="S143" s="164"/>
      <c r="T143" s="164"/>
      <c r="U143" s="156"/>
    </row>
    <row r="144" spans="1:21" ht="57" customHeight="1" thickBot="1" x14ac:dyDescent="0.3">
      <c r="A144" s="197"/>
      <c r="B144" s="197"/>
      <c r="C144" s="11" t="s">
        <v>211</v>
      </c>
      <c r="D144" s="11">
        <v>1</v>
      </c>
      <c r="E144" s="11" t="s">
        <v>204</v>
      </c>
      <c r="F144" s="25">
        <v>830</v>
      </c>
      <c r="G144" s="35">
        <f t="shared" si="14"/>
        <v>830</v>
      </c>
      <c r="H144" s="37"/>
      <c r="I144" s="37">
        <f t="shared" si="19"/>
        <v>830</v>
      </c>
      <c r="J144" s="188"/>
      <c r="K144" s="189"/>
      <c r="L144" s="183"/>
      <c r="M144" s="181"/>
      <c r="N144" s="178"/>
      <c r="O144" s="122"/>
      <c r="P144" s="178"/>
      <c r="Q144" s="122"/>
      <c r="R144" s="164"/>
      <c r="S144" s="164"/>
      <c r="T144" s="164"/>
      <c r="U144" s="156"/>
    </row>
    <row r="145" spans="1:22" ht="51.75" customHeight="1" thickBot="1" x14ac:dyDescent="0.3">
      <c r="A145" s="197"/>
      <c r="B145" s="197"/>
      <c r="C145" s="11" t="s">
        <v>212</v>
      </c>
      <c r="D145" s="11">
        <v>1</v>
      </c>
      <c r="E145" s="11" t="s">
        <v>204</v>
      </c>
      <c r="F145" s="25">
        <v>830</v>
      </c>
      <c r="G145" s="35">
        <f t="shared" si="14"/>
        <v>830</v>
      </c>
      <c r="H145" s="37"/>
      <c r="I145" s="37">
        <f t="shared" si="19"/>
        <v>830</v>
      </c>
      <c r="J145" s="188"/>
      <c r="K145" s="189"/>
      <c r="L145" s="183"/>
      <c r="M145" s="181"/>
      <c r="N145" s="178"/>
      <c r="O145" s="122"/>
      <c r="P145" s="178"/>
      <c r="Q145" s="122"/>
      <c r="R145" s="164"/>
      <c r="S145" s="164"/>
      <c r="T145" s="164"/>
      <c r="U145" s="156"/>
    </row>
    <row r="146" spans="1:22" ht="55.5" customHeight="1" thickBot="1" x14ac:dyDescent="0.3">
      <c r="A146" s="197"/>
      <c r="B146" s="197"/>
      <c r="C146" s="11" t="s">
        <v>213</v>
      </c>
      <c r="D146" s="11">
        <v>1</v>
      </c>
      <c r="E146" s="11" t="s">
        <v>204</v>
      </c>
      <c r="F146" s="25">
        <v>830</v>
      </c>
      <c r="G146" s="35">
        <f t="shared" si="14"/>
        <v>830</v>
      </c>
      <c r="H146" s="37"/>
      <c r="I146" s="37">
        <f t="shared" si="19"/>
        <v>830</v>
      </c>
      <c r="J146" s="188"/>
      <c r="K146" s="189"/>
      <c r="L146" s="183"/>
      <c r="M146" s="181"/>
      <c r="N146" s="178"/>
      <c r="O146" s="122"/>
      <c r="P146" s="178"/>
      <c r="Q146" s="122"/>
      <c r="R146" s="164"/>
      <c r="S146" s="164"/>
      <c r="T146" s="164"/>
      <c r="U146" s="156"/>
    </row>
    <row r="147" spans="1:22" ht="29.25" customHeight="1" thickBot="1" x14ac:dyDescent="0.3">
      <c r="A147" s="196">
        <v>14</v>
      </c>
      <c r="B147" s="199" t="s">
        <v>214</v>
      </c>
      <c r="C147" s="10" t="s">
        <v>215</v>
      </c>
      <c r="D147" s="10">
        <v>1</v>
      </c>
      <c r="E147" s="10" t="s">
        <v>123</v>
      </c>
      <c r="F147" s="32">
        <v>7500</v>
      </c>
      <c r="G147" s="35">
        <f t="shared" si="14"/>
        <v>7500</v>
      </c>
      <c r="H147" s="28">
        <v>7500</v>
      </c>
      <c r="I147" s="37"/>
      <c r="J147" s="188">
        <f>SUM(H147:H153)+SUM(I147:I153)</f>
        <v>76840</v>
      </c>
      <c r="K147" s="189">
        <f t="shared" si="16"/>
        <v>45642.96</v>
      </c>
      <c r="L147" s="183">
        <f t="shared" si="17"/>
        <v>45643</v>
      </c>
      <c r="M147" s="181">
        <f t="shared" si="18"/>
        <v>31197</v>
      </c>
      <c r="N147" s="178">
        <f>SUM(H147:H153)</f>
        <v>52340</v>
      </c>
      <c r="O147" s="122"/>
      <c r="P147" s="178">
        <f>SUM(I147:I153)</f>
        <v>24500</v>
      </c>
      <c r="Q147" s="122"/>
      <c r="R147" s="164">
        <f>SUM(H147:H153)</f>
        <v>52340</v>
      </c>
      <c r="S147" s="164">
        <f>SUM(I147:I153)</f>
        <v>24500</v>
      </c>
      <c r="T147" s="164">
        <f>R147+S147</f>
        <v>76840</v>
      </c>
      <c r="U147" s="156">
        <v>0</v>
      </c>
    </row>
    <row r="148" spans="1:22" ht="23.25" customHeight="1" thickBot="1" x14ac:dyDescent="0.3">
      <c r="A148" s="197"/>
      <c r="B148" s="200"/>
      <c r="C148" s="11" t="s">
        <v>216</v>
      </c>
      <c r="D148" s="11">
        <v>15</v>
      </c>
      <c r="E148" s="11" t="s">
        <v>185</v>
      </c>
      <c r="F148" s="25">
        <v>700</v>
      </c>
      <c r="G148" s="35">
        <f t="shared" si="14"/>
        <v>10500</v>
      </c>
      <c r="H148" s="37">
        <v>10500</v>
      </c>
      <c r="I148" s="37"/>
      <c r="J148" s="188"/>
      <c r="K148" s="189"/>
      <c r="L148" s="183"/>
      <c r="M148" s="181"/>
      <c r="N148" s="178"/>
      <c r="O148" s="122"/>
      <c r="P148" s="178"/>
      <c r="Q148" s="122"/>
      <c r="R148" s="164"/>
      <c r="S148" s="164"/>
      <c r="T148" s="164"/>
      <c r="U148" s="156"/>
    </row>
    <row r="149" spans="1:22" ht="24" customHeight="1" thickBot="1" x14ac:dyDescent="0.3">
      <c r="A149" s="197"/>
      <c r="B149" s="200"/>
      <c r="C149" s="11" t="s">
        <v>217</v>
      </c>
      <c r="D149" s="11">
        <v>1</v>
      </c>
      <c r="E149" s="11" t="s">
        <v>185</v>
      </c>
      <c r="F149" s="25">
        <v>14000</v>
      </c>
      <c r="G149" s="35">
        <f t="shared" si="14"/>
        <v>14000</v>
      </c>
      <c r="H149" s="37"/>
      <c r="I149" s="37">
        <f t="shared" ref="I149" si="20">G149</f>
        <v>14000</v>
      </c>
      <c r="J149" s="188"/>
      <c r="K149" s="189"/>
      <c r="L149" s="183"/>
      <c r="M149" s="181"/>
      <c r="N149" s="178"/>
      <c r="O149" s="122"/>
      <c r="P149" s="178"/>
      <c r="Q149" s="122"/>
      <c r="R149" s="164"/>
      <c r="S149" s="164"/>
      <c r="T149" s="164"/>
      <c r="U149" s="156"/>
    </row>
    <row r="150" spans="1:22" ht="23.25" customHeight="1" thickBot="1" x14ac:dyDescent="0.3">
      <c r="A150" s="217"/>
      <c r="B150" s="200"/>
      <c r="C150" s="10" t="s">
        <v>218</v>
      </c>
      <c r="D150" s="10">
        <v>2</v>
      </c>
      <c r="E150" s="10" t="s">
        <v>209</v>
      </c>
      <c r="F150" s="32">
        <v>5990</v>
      </c>
      <c r="G150" s="35">
        <f t="shared" si="14"/>
        <v>11980</v>
      </c>
      <c r="H150" s="28">
        <v>11980</v>
      </c>
      <c r="I150" s="37"/>
      <c r="J150" s="188"/>
      <c r="K150" s="189"/>
      <c r="L150" s="183"/>
      <c r="M150" s="181"/>
      <c r="N150" s="178"/>
      <c r="O150" s="122"/>
      <c r="P150" s="178"/>
      <c r="Q150" s="122"/>
      <c r="R150" s="164"/>
      <c r="S150" s="164"/>
      <c r="T150" s="164"/>
      <c r="U150" s="156"/>
    </row>
    <row r="151" spans="1:22" ht="27" customHeight="1" thickBot="1" x14ac:dyDescent="0.3">
      <c r="A151" s="217"/>
      <c r="B151" s="200"/>
      <c r="C151" s="84" t="s">
        <v>219</v>
      </c>
      <c r="D151" s="92">
        <v>2</v>
      </c>
      <c r="E151" s="84" t="s">
        <v>202</v>
      </c>
      <c r="F151" s="93">
        <v>6000</v>
      </c>
      <c r="G151" s="87">
        <f t="shared" si="14"/>
        <v>12000</v>
      </c>
      <c r="H151" s="94">
        <v>12000</v>
      </c>
      <c r="I151" s="94"/>
      <c r="J151" s="188"/>
      <c r="K151" s="189"/>
      <c r="L151" s="183"/>
      <c r="M151" s="181"/>
      <c r="N151" s="178"/>
      <c r="O151" s="122"/>
      <c r="P151" s="178"/>
      <c r="Q151" s="122"/>
      <c r="R151" s="164"/>
      <c r="S151" s="164"/>
      <c r="T151" s="164"/>
      <c r="U151" s="156"/>
    </row>
    <row r="152" spans="1:22" ht="25.5" customHeight="1" thickBot="1" x14ac:dyDescent="0.3">
      <c r="A152" s="217"/>
      <c r="B152" s="200"/>
      <c r="C152" s="11" t="s">
        <v>220</v>
      </c>
      <c r="D152" s="11">
        <v>30</v>
      </c>
      <c r="E152" s="11" t="s">
        <v>194</v>
      </c>
      <c r="F152" s="25">
        <v>350</v>
      </c>
      <c r="G152" s="35">
        <f t="shared" si="14"/>
        <v>10500</v>
      </c>
      <c r="H152" s="37"/>
      <c r="I152" s="37">
        <f t="shared" ref="I152" si="21">G152</f>
        <v>10500</v>
      </c>
      <c r="J152" s="188"/>
      <c r="K152" s="189"/>
      <c r="L152" s="183"/>
      <c r="M152" s="181"/>
      <c r="N152" s="178"/>
      <c r="O152" s="122"/>
      <c r="P152" s="178"/>
      <c r="Q152" s="122"/>
      <c r="R152" s="164"/>
      <c r="S152" s="164"/>
      <c r="T152" s="164"/>
      <c r="U152" s="156"/>
    </row>
    <row r="153" spans="1:22" ht="54.75" customHeight="1" thickBot="1" x14ac:dyDescent="0.3">
      <c r="A153" s="217"/>
      <c r="B153" s="200"/>
      <c r="C153" s="11" t="s">
        <v>221</v>
      </c>
      <c r="D153" s="11">
        <v>2</v>
      </c>
      <c r="E153" s="11" t="s">
        <v>185</v>
      </c>
      <c r="F153" s="25">
        <v>5180</v>
      </c>
      <c r="G153" s="35">
        <f t="shared" si="14"/>
        <v>10360</v>
      </c>
      <c r="H153" s="24">
        <f t="shared" ref="H153:H165" si="22">G153</f>
        <v>10360</v>
      </c>
      <c r="I153" s="37"/>
      <c r="J153" s="188"/>
      <c r="K153" s="189"/>
      <c r="L153" s="183"/>
      <c r="M153" s="181"/>
      <c r="N153" s="178"/>
      <c r="O153" s="122"/>
      <c r="P153" s="178"/>
      <c r="Q153" s="122"/>
      <c r="R153" s="164"/>
      <c r="S153" s="164"/>
      <c r="T153" s="164"/>
      <c r="U153" s="156"/>
    </row>
    <row r="154" spans="1:22" ht="34.5" customHeight="1" thickBot="1" x14ac:dyDescent="0.3">
      <c r="A154" s="196">
        <v>15</v>
      </c>
      <c r="B154" s="218" t="s">
        <v>222</v>
      </c>
      <c r="C154" s="10" t="s">
        <v>223</v>
      </c>
      <c r="D154" s="10">
        <v>1</v>
      </c>
      <c r="E154" s="10" t="s">
        <v>187</v>
      </c>
      <c r="F154" s="32">
        <v>14800</v>
      </c>
      <c r="G154" s="35">
        <f t="shared" si="14"/>
        <v>14800</v>
      </c>
      <c r="H154" s="28"/>
      <c r="I154" s="37">
        <f t="shared" ref="I154" si="23">G154</f>
        <v>14800</v>
      </c>
      <c r="J154" s="188">
        <f>SUM(H154:H157)+SUM(I154:I157)</f>
        <v>99800</v>
      </c>
      <c r="K154" s="189">
        <f t="shared" si="16"/>
        <v>59281.2</v>
      </c>
      <c r="L154" s="183">
        <f t="shared" si="17"/>
        <v>59281</v>
      </c>
      <c r="M154" s="181">
        <f t="shared" si="18"/>
        <v>40519</v>
      </c>
      <c r="N154" s="178">
        <f>SUM(H154:H157)</f>
        <v>85000</v>
      </c>
      <c r="O154" s="122"/>
      <c r="P154" s="178">
        <f>SUM(I154:I157)</f>
        <v>14800</v>
      </c>
      <c r="Q154" s="122"/>
      <c r="R154" s="164">
        <f>SUM(H155:H157)</f>
        <v>85000</v>
      </c>
      <c r="S154" s="164">
        <f>SUM(I154:I157)</f>
        <v>14800</v>
      </c>
      <c r="T154" s="164">
        <f>R154+S154</f>
        <v>99800</v>
      </c>
      <c r="U154" s="156">
        <v>0</v>
      </c>
    </row>
    <row r="155" spans="1:22" ht="24" customHeight="1" thickBot="1" x14ac:dyDescent="0.3">
      <c r="A155" s="197"/>
      <c r="B155" s="219"/>
      <c r="C155" s="11" t="s">
        <v>224</v>
      </c>
      <c r="D155" s="11">
        <v>10</v>
      </c>
      <c r="E155" s="11" t="s">
        <v>192</v>
      </c>
      <c r="F155" s="25">
        <v>5000</v>
      </c>
      <c r="G155" s="35">
        <f t="shared" si="14"/>
        <v>50000</v>
      </c>
      <c r="H155" s="24">
        <f t="shared" si="22"/>
        <v>50000</v>
      </c>
      <c r="I155" s="37"/>
      <c r="J155" s="188"/>
      <c r="K155" s="189"/>
      <c r="L155" s="183"/>
      <c r="M155" s="181"/>
      <c r="N155" s="178"/>
      <c r="O155" s="122"/>
      <c r="P155" s="178"/>
      <c r="Q155" s="122"/>
      <c r="R155" s="164"/>
      <c r="S155" s="164"/>
      <c r="T155" s="164"/>
      <c r="U155" s="156"/>
    </row>
    <row r="156" spans="1:22" ht="24" customHeight="1" thickBot="1" x14ac:dyDescent="0.3">
      <c r="A156" s="197"/>
      <c r="B156" s="219"/>
      <c r="C156" s="11" t="s">
        <v>225</v>
      </c>
      <c r="D156" s="11">
        <v>20</v>
      </c>
      <c r="E156" s="11" t="s">
        <v>185</v>
      </c>
      <c r="F156" s="25">
        <v>1000</v>
      </c>
      <c r="G156" s="35">
        <f t="shared" si="14"/>
        <v>20000</v>
      </c>
      <c r="H156" s="24">
        <f t="shared" si="22"/>
        <v>20000</v>
      </c>
      <c r="I156" s="37"/>
      <c r="J156" s="188"/>
      <c r="K156" s="189"/>
      <c r="L156" s="183"/>
      <c r="M156" s="181"/>
      <c r="N156" s="178"/>
      <c r="O156" s="122"/>
      <c r="P156" s="178"/>
      <c r="Q156" s="122"/>
      <c r="R156" s="164"/>
      <c r="S156" s="164"/>
      <c r="T156" s="164"/>
      <c r="U156" s="156"/>
      <c r="V156" s="125">
        <f>SUM(R3:R157)</f>
        <v>725405</v>
      </c>
    </row>
    <row r="157" spans="1:22" ht="20.25" customHeight="1" thickBot="1" x14ac:dyDescent="0.3">
      <c r="A157" s="198"/>
      <c r="B157" s="220"/>
      <c r="C157" s="11" t="s">
        <v>226</v>
      </c>
      <c r="D157" s="11">
        <v>30</v>
      </c>
      <c r="E157" s="11" t="s">
        <v>185</v>
      </c>
      <c r="F157" s="25">
        <v>500</v>
      </c>
      <c r="G157" s="35">
        <f t="shared" si="14"/>
        <v>15000</v>
      </c>
      <c r="H157" s="24">
        <f t="shared" si="22"/>
        <v>15000</v>
      </c>
      <c r="I157" s="37"/>
      <c r="J157" s="188"/>
      <c r="K157" s="189"/>
      <c r="L157" s="183"/>
      <c r="M157" s="181"/>
      <c r="N157" s="178"/>
      <c r="O157" s="122"/>
      <c r="P157" s="178"/>
      <c r="Q157" s="122"/>
      <c r="R157" s="164"/>
      <c r="S157" s="164"/>
      <c r="T157" s="164"/>
      <c r="U157" s="156"/>
    </row>
    <row r="158" spans="1:22" ht="26.25" customHeight="1" thickBot="1" x14ac:dyDescent="0.3">
      <c r="A158" s="196">
        <v>16</v>
      </c>
      <c r="B158" s="196" t="s">
        <v>227</v>
      </c>
      <c r="C158" s="10" t="s">
        <v>44</v>
      </c>
      <c r="D158" s="10">
        <v>80</v>
      </c>
      <c r="E158" s="10" t="s">
        <v>31</v>
      </c>
      <c r="F158" s="32">
        <v>299</v>
      </c>
      <c r="G158" s="35">
        <f t="shared" si="14"/>
        <v>23920</v>
      </c>
      <c r="H158" s="24">
        <f t="shared" si="22"/>
        <v>23920</v>
      </c>
      <c r="I158" s="37"/>
      <c r="J158" s="188">
        <f>SUM(H158:H162)+SUM(I158:I162)</f>
        <v>66990</v>
      </c>
      <c r="K158" s="189">
        <f t="shared" si="16"/>
        <v>39792.06</v>
      </c>
      <c r="L158" s="183">
        <f t="shared" si="17"/>
        <v>39792</v>
      </c>
      <c r="M158" s="181">
        <f t="shared" si="18"/>
        <v>27198</v>
      </c>
      <c r="N158" s="178">
        <f>SUM(H158:H162)</f>
        <v>66990</v>
      </c>
      <c r="O158" s="122"/>
      <c r="P158" s="178">
        <f>SUM(I158:I162)</f>
        <v>0</v>
      </c>
      <c r="Q158" s="122"/>
      <c r="R158" s="170" t="s">
        <v>515</v>
      </c>
      <c r="S158" s="152">
        <f>SUM(I158:I162)</f>
        <v>0</v>
      </c>
      <c r="T158" s="152">
        <v>0</v>
      </c>
      <c r="U158" s="152">
        <v>66990</v>
      </c>
    </row>
    <row r="159" spans="1:22" ht="24" customHeight="1" thickBot="1" x14ac:dyDescent="0.3">
      <c r="A159" s="197"/>
      <c r="B159" s="197"/>
      <c r="C159" s="11" t="s">
        <v>45</v>
      </c>
      <c r="D159" s="11">
        <v>30</v>
      </c>
      <c r="E159" s="11" t="s">
        <v>31</v>
      </c>
      <c r="F159" s="25">
        <v>399</v>
      </c>
      <c r="G159" s="35">
        <f t="shared" si="14"/>
        <v>11970</v>
      </c>
      <c r="H159" s="24">
        <f t="shared" si="22"/>
        <v>11970</v>
      </c>
      <c r="I159" s="37"/>
      <c r="J159" s="188"/>
      <c r="K159" s="189"/>
      <c r="L159" s="183"/>
      <c r="M159" s="181"/>
      <c r="N159" s="178"/>
      <c r="O159" s="122"/>
      <c r="P159" s="178"/>
      <c r="Q159" s="122"/>
      <c r="R159" s="172"/>
      <c r="S159" s="152"/>
      <c r="T159" s="152"/>
      <c r="U159" s="152"/>
    </row>
    <row r="160" spans="1:22" ht="24" customHeight="1" thickBot="1" x14ac:dyDescent="0.3">
      <c r="A160" s="197"/>
      <c r="B160" s="197"/>
      <c r="C160" s="11" t="s">
        <v>46</v>
      </c>
      <c r="D160" s="11">
        <v>2</v>
      </c>
      <c r="E160" s="11" t="s">
        <v>31</v>
      </c>
      <c r="F160" s="25">
        <v>4300</v>
      </c>
      <c r="G160" s="35">
        <f t="shared" si="14"/>
        <v>8600</v>
      </c>
      <c r="H160" s="24">
        <f t="shared" si="22"/>
        <v>8600</v>
      </c>
      <c r="I160" s="37"/>
      <c r="J160" s="188"/>
      <c r="K160" s="189"/>
      <c r="L160" s="183"/>
      <c r="M160" s="181"/>
      <c r="N160" s="178"/>
      <c r="O160" s="122"/>
      <c r="P160" s="178"/>
      <c r="Q160" s="122"/>
      <c r="R160" s="172"/>
      <c r="S160" s="152"/>
      <c r="T160" s="152"/>
      <c r="U160" s="152"/>
    </row>
    <row r="161" spans="1:21" ht="42" customHeight="1" thickBot="1" x14ac:dyDescent="0.3">
      <c r="A161" s="197"/>
      <c r="B161" s="197"/>
      <c r="C161" s="11" t="s">
        <v>320</v>
      </c>
      <c r="D161" s="11">
        <v>1</v>
      </c>
      <c r="E161" s="11" t="s">
        <v>0</v>
      </c>
      <c r="F161" s="25">
        <v>2500</v>
      </c>
      <c r="G161" s="35">
        <f t="shared" si="14"/>
        <v>2500</v>
      </c>
      <c r="H161" s="24">
        <f t="shared" si="22"/>
        <v>2500</v>
      </c>
      <c r="I161" s="37"/>
      <c r="J161" s="188"/>
      <c r="K161" s="189"/>
      <c r="L161" s="183"/>
      <c r="M161" s="181"/>
      <c r="N161" s="178"/>
      <c r="O161" s="122"/>
      <c r="P161" s="178"/>
      <c r="Q161" s="122"/>
      <c r="R161" s="172"/>
      <c r="S161" s="152"/>
      <c r="T161" s="152"/>
      <c r="U161" s="152"/>
    </row>
    <row r="162" spans="1:21" ht="33.75" customHeight="1" thickBot="1" x14ac:dyDescent="0.3">
      <c r="A162" s="198"/>
      <c r="B162" s="198"/>
      <c r="C162" s="11" t="s">
        <v>228</v>
      </c>
      <c r="D162" s="11">
        <v>4</v>
      </c>
      <c r="E162" s="11" t="s">
        <v>192</v>
      </c>
      <c r="F162" s="25">
        <v>5000</v>
      </c>
      <c r="G162" s="35">
        <f t="shared" si="14"/>
        <v>20000</v>
      </c>
      <c r="H162" s="24">
        <f t="shared" si="22"/>
        <v>20000</v>
      </c>
      <c r="I162" s="37"/>
      <c r="J162" s="188"/>
      <c r="K162" s="189"/>
      <c r="L162" s="183"/>
      <c r="M162" s="181"/>
      <c r="N162" s="178"/>
      <c r="O162" s="122"/>
      <c r="P162" s="178"/>
      <c r="Q162" s="122"/>
      <c r="R162" s="173"/>
      <c r="S162" s="152"/>
      <c r="T162" s="152"/>
      <c r="U162" s="152"/>
    </row>
    <row r="163" spans="1:21" ht="27.75" customHeight="1" thickBot="1" x14ac:dyDescent="0.3">
      <c r="A163" s="196">
        <v>17</v>
      </c>
      <c r="B163" s="199" t="s">
        <v>298</v>
      </c>
      <c r="C163" s="10" t="s">
        <v>229</v>
      </c>
      <c r="D163" s="10">
        <v>2</v>
      </c>
      <c r="E163" s="10" t="s">
        <v>123</v>
      </c>
      <c r="F163" s="32">
        <v>7990</v>
      </c>
      <c r="G163" s="35">
        <f t="shared" si="14"/>
        <v>15980</v>
      </c>
      <c r="H163" s="24">
        <f t="shared" si="22"/>
        <v>15980</v>
      </c>
      <c r="I163" s="37"/>
      <c r="J163" s="188">
        <f>SUM(H163:H167)+SUM(I163:I167)</f>
        <v>97539</v>
      </c>
      <c r="K163" s="189">
        <f t="shared" si="16"/>
        <v>57938.165999999997</v>
      </c>
      <c r="L163" s="183">
        <f t="shared" si="17"/>
        <v>57938</v>
      </c>
      <c r="M163" s="181">
        <f t="shared" si="18"/>
        <v>39601</v>
      </c>
      <c r="N163" s="178">
        <f>SUM(H163:H167)</f>
        <v>82768</v>
      </c>
      <c r="O163" s="122"/>
      <c r="P163" s="178">
        <f>SUM(I163:I167)</f>
        <v>14771</v>
      </c>
      <c r="Q163" s="122"/>
      <c r="R163" s="157" t="s">
        <v>516</v>
      </c>
      <c r="S163" s="163">
        <f>SUM(I163:I167)</f>
        <v>14771</v>
      </c>
      <c r="T163" s="163">
        <v>14771</v>
      </c>
      <c r="U163" s="152">
        <v>82768</v>
      </c>
    </row>
    <row r="164" spans="1:21" ht="24" customHeight="1" thickBot="1" x14ac:dyDescent="0.3">
      <c r="A164" s="197"/>
      <c r="B164" s="200"/>
      <c r="C164" s="11" t="s">
        <v>230</v>
      </c>
      <c r="D164" s="11">
        <v>8</v>
      </c>
      <c r="E164" s="11" t="s">
        <v>123</v>
      </c>
      <c r="F164" s="25">
        <v>4490</v>
      </c>
      <c r="G164" s="35">
        <f t="shared" si="14"/>
        <v>35920</v>
      </c>
      <c r="H164" s="24">
        <f t="shared" si="22"/>
        <v>35920</v>
      </c>
      <c r="I164" s="37"/>
      <c r="J164" s="188"/>
      <c r="K164" s="189"/>
      <c r="L164" s="183"/>
      <c r="M164" s="181"/>
      <c r="N164" s="178"/>
      <c r="O164" s="122"/>
      <c r="P164" s="178"/>
      <c r="Q164" s="122"/>
      <c r="R164" s="157"/>
      <c r="S164" s="163"/>
      <c r="T164" s="163"/>
      <c r="U164" s="152"/>
    </row>
    <row r="165" spans="1:21" ht="20.25" thickBot="1" x14ac:dyDescent="0.3">
      <c r="A165" s="197"/>
      <c r="B165" s="200"/>
      <c r="C165" s="11" t="s">
        <v>231</v>
      </c>
      <c r="D165" s="11">
        <v>2</v>
      </c>
      <c r="E165" s="11" t="s">
        <v>123</v>
      </c>
      <c r="F165" s="25">
        <v>8590</v>
      </c>
      <c r="G165" s="35">
        <f t="shared" si="14"/>
        <v>17180</v>
      </c>
      <c r="H165" s="24">
        <f t="shared" si="22"/>
        <v>17180</v>
      </c>
      <c r="I165" s="37"/>
      <c r="J165" s="188"/>
      <c r="K165" s="189"/>
      <c r="L165" s="183"/>
      <c r="M165" s="181"/>
      <c r="N165" s="178"/>
      <c r="O165" s="122"/>
      <c r="P165" s="178"/>
      <c r="Q165" s="122"/>
      <c r="R165" s="157"/>
      <c r="S165" s="163"/>
      <c r="T165" s="163"/>
      <c r="U165" s="152"/>
    </row>
    <row r="166" spans="1:21" ht="20.25" thickBot="1" x14ac:dyDescent="0.3">
      <c r="A166" s="197"/>
      <c r="B166" s="200"/>
      <c r="C166" s="11" t="s">
        <v>299</v>
      </c>
      <c r="D166" s="11">
        <v>1</v>
      </c>
      <c r="E166" s="11" t="s">
        <v>232</v>
      </c>
      <c r="F166" s="25">
        <v>14771</v>
      </c>
      <c r="G166" s="35">
        <f t="shared" si="14"/>
        <v>14771</v>
      </c>
      <c r="H166" s="37"/>
      <c r="I166" s="37">
        <f t="shared" ref="I166" si="24">G166</f>
        <v>14771</v>
      </c>
      <c r="J166" s="188"/>
      <c r="K166" s="189"/>
      <c r="L166" s="183"/>
      <c r="M166" s="181"/>
      <c r="N166" s="178"/>
      <c r="O166" s="122"/>
      <c r="P166" s="178"/>
      <c r="Q166" s="122"/>
      <c r="R166" s="157"/>
      <c r="S166" s="163"/>
      <c r="T166" s="163"/>
      <c r="U166" s="152"/>
    </row>
    <row r="167" spans="1:21" ht="21.75" customHeight="1" thickBot="1" x14ac:dyDescent="0.3">
      <c r="A167" s="198"/>
      <c r="B167" s="201"/>
      <c r="C167" s="11" t="s">
        <v>295</v>
      </c>
      <c r="D167" s="11">
        <v>4</v>
      </c>
      <c r="E167" s="11" t="s">
        <v>120</v>
      </c>
      <c r="F167" s="25">
        <v>3422</v>
      </c>
      <c r="G167" s="35">
        <f t="shared" si="14"/>
        <v>13688</v>
      </c>
      <c r="H167" s="24">
        <f t="shared" ref="H167:H185" si="25">G167</f>
        <v>13688</v>
      </c>
      <c r="I167" s="37"/>
      <c r="J167" s="188"/>
      <c r="K167" s="189"/>
      <c r="L167" s="183"/>
      <c r="M167" s="181"/>
      <c r="N167" s="178"/>
      <c r="O167" s="122"/>
      <c r="P167" s="178"/>
      <c r="Q167" s="122"/>
      <c r="R167" s="157"/>
      <c r="S167" s="163"/>
      <c r="T167" s="163"/>
      <c r="U167" s="152"/>
    </row>
    <row r="168" spans="1:21" ht="25.5" customHeight="1" thickBot="1" x14ac:dyDescent="0.3">
      <c r="A168" s="196">
        <v>18</v>
      </c>
      <c r="B168" s="199" t="s">
        <v>233</v>
      </c>
      <c r="C168" s="4" t="s">
        <v>47</v>
      </c>
      <c r="D168" s="4">
        <v>1</v>
      </c>
      <c r="E168" s="5" t="s">
        <v>48</v>
      </c>
      <c r="F168" s="35">
        <v>25000</v>
      </c>
      <c r="G168" s="35">
        <f t="shared" si="14"/>
        <v>25000</v>
      </c>
      <c r="H168" s="28"/>
      <c r="I168" s="37">
        <f t="shared" ref="I168" si="26">G168</f>
        <v>25000</v>
      </c>
      <c r="J168" s="188">
        <f>SUM(H168:H182)+SUM(I168:I182)</f>
        <v>65586</v>
      </c>
      <c r="K168" s="189">
        <f t="shared" si="16"/>
        <v>38958.083999999995</v>
      </c>
      <c r="L168" s="183">
        <f t="shared" si="17"/>
        <v>38958</v>
      </c>
      <c r="M168" s="181">
        <f t="shared" si="18"/>
        <v>26628</v>
      </c>
      <c r="N168" s="178">
        <f>SUM(H168:H182)</f>
        <v>40586</v>
      </c>
      <c r="O168" s="122"/>
      <c r="P168" s="178">
        <f>SUM(I168:I182)</f>
        <v>25000</v>
      </c>
      <c r="Q168" s="122"/>
      <c r="R168" s="157" t="s">
        <v>517</v>
      </c>
      <c r="S168" s="163">
        <f>SUM(I168:I182)</f>
        <v>25000</v>
      </c>
      <c r="T168" s="163">
        <v>25000</v>
      </c>
      <c r="U168" s="152">
        <v>40586</v>
      </c>
    </row>
    <row r="169" spans="1:21" ht="20.25" thickBot="1" x14ac:dyDescent="0.3">
      <c r="A169" s="197"/>
      <c r="B169" s="200"/>
      <c r="C169" s="67" t="s">
        <v>49</v>
      </c>
      <c r="D169" s="10">
        <v>3</v>
      </c>
      <c r="E169" s="10" t="s">
        <v>7</v>
      </c>
      <c r="F169" s="35">
        <v>1500</v>
      </c>
      <c r="G169" s="35">
        <v>4500</v>
      </c>
      <c r="H169" s="24">
        <f t="shared" si="25"/>
        <v>4500</v>
      </c>
      <c r="I169" s="37"/>
      <c r="J169" s="188"/>
      <c r="K169" s="189"/>
      <c r="L169" s="183"/>
      <c r="M169" s="181"/>
      <c r="N169" s="178"/>
      <c r="O169" s="122"/>
      <c r="P169" s="178"/>
      <c r="Q169" s="122"/>
      <c r="R169" s="157"/>
      <c r="S169" s="163"/>
      <c r="T169" s="163"/>
      <c r="U169" s="152"/>
    </row>
    <row r="170" spans="1:21" ht="33.75" thickBot="1" x14ac:dyDescent="0.3">
      <c r="A170" s="197"/>
      <c r="B170" s="200"/>
      <c r="C170" s="61" t="s">
        <v>234</v>
      </c>
      <c r="D170" s="10">
        <v>1</v>
      </c>
      <c r="E170" s="10" t="s">
        <v>204</v>
      </c>
      <c r="F170" s="35">
        <v>3950</v>
      </c>
      <c r="G170" s="35">
        <f t="shared" si="14"/>
        <v>3950</v>
      </c>
      <c r="H170" s="24">
        <f t="shared" si="25"/>
        <v>3950</v>
      </c>
      <c r="I170" s="37"/>
      <c r="J170" s="188"/>
      <c r="K170" s="189"/>
      <c r="L170" s="183"/>
      <c r="M170" s="181"/>
      <c r="N170" s="178"/>
      <c r="O170" s="122"/>
      <c r="P170" s="178"/>
      <c r="Q170" s="122"/>
      <c r="R170" s="157"/>
      <c r="S170" s="163"/>
      <c r="T170" s="163"/>
      <c r="U170" s="152"/>
    </row>
    <row r="171" spans="1:21" ht="20.25" thickBot="1" x14ac:dyDescent="0.3">
      <c r="A171" s="197"/>
      <c r="B171" s="200"/>
      <c r="C171" s="4" t="s">
        <v>61</v>
      </c>
      <c r="D171" s="10">
        <v>2</v>
      </c>
      <c r="E171" s="10" t="s">
        <v>168</v>
      </c>
      <c r="F171" s="35">
        <v>2200</v>
      </c>
      <c r="G171" s="35">
        <f t="shared" si="14"/>
        <v>4400</v>
      </c>
      <c r="H171" s="24">
        <f t="shared" si="25"/>
        <v>4400</v>
      </c>
      <c r="I171" s="37"/>
      <c r="J171" s="188"/>
      <c r="K171" s="189"/>
      <c r="L171" s="183"/>
      <c r="M171" s="181"/>
      <c r="N171" s="178"/>
      <c r="O171" s="122"/>
      <c r="P171" s="178"/>
      <c r="Q171" s="122"/>
      <c r="R171" s="157"/>
      <c r="S171" s="163"/>
      <c r="T171" s="163"/>
      <c r="U171" s="152"/>
    </row>
    <row r="172" spans="1:21" ht="20.25" thickBot="1" x14ac:dyDescent="0.3">
      <c r="A172" s="197"/>
      <c r="B172" s="200"/>
      <c r="C172" s="66" t="s">
        <v>376</v>
      </c>
      <c r="D172" s="10">
        <v>1</v>
      </c>
      <c r="E172" s="10" t="s">
        <v>204</v>
      </c>
      <c r="F172" s="35">
        <v>390</v>
      </c>
      <c r="G172" s="35">
        <v>390</v>
      </c>
      <c r="H172" s="24">
        <f t="shared" si="25"/>
        <v>390</v>
      </c>
      <c r="I172" s="37"/>
      <c r="J172" s="188"/>
      <c r="K172" s="189"/>
      <c r="L172" s="183"/>
      <c r="M172" s="181"/>
      <c r="N172" s="178"/>
      <c r="O172" s="122"/>
      <c r="P172" s="178"/>
      <c r="Q172" s="122"/>
      <c r="R172" s="157"/>
      <c r="S172" s="163"/>
      <c r="T172" s="163"/>
      <c r="U172" s="152"/>
    </row>
    <row r="173" spans="1:21" ht="33.75" thickBot="1" x14ac:dyDescent="0.3">
      <c r="A173" s="197"/>
      <c r="B173" s="200"/>
      <c r="C173" s="66" t="s">
        <v>377</v>
      </c>
      <c r="D173" s="10">
        <v>1</v>
      </c>
      <c r="E173" s="10" t="s">
        <v>204</v>
      </c>
      <c r="F173" s="35">
        <v>500</v>
      </c>
      <c r="G173" s="35">
        <v>500</v>
      </c>
      <c r="H173" s="24">
        <f t="shared" si="25"/>
        <v>500</v>
      </c>
      <c r="I173" s="37"/>
      <c r="J173" s="188"/>
      <c r="K173" s="189"/>
      <c r="L173" s="183"/>
      <c r="M173" s="181"/>
      <c r="N173" s="178"/>
      <c r="O173" s="122"/>
      <c r="P173" s="178"/>
      <c r="Q173" s="122"/>
      <c r="R173" s="157"/>
      <c r="S173" s="163"/>
      <c r="T173" s="163"/>
      <c r="U173" s="152"/>
    </row>
    <row r="174" spans="1:21" ht="33.75" thickBot="1" x14ac:dyDescent="0.3">
      <c r="A174" s="197"/>
      <c r="B174" s="200"/>
      <c r="C174" s="66" t="s">
        <v>378</v>
      </c>
      <c r="D174" s="10">
        <v>1</v>
      </c>
      <c r="E174" s="10" t="s">
        <v>204</v>
      </c>
      <c r="F174" s="35">
        <v>830</v>
      </c>
      <c r="G174" s="35">
        <v>830</v>
      </c>
      <c r="H174" s="24">
        <f t="shared" si="25"/>
        <v>830</v>
      </c>
      <c r="I174" s="37"/>
      <c r="J174" s="188"/>
      <c r="K174" s="189"/>
      <c r="L174" s="183"/>
      <c r="M174" s="181"/>
      <c r="N174" s="178"/>
      <c r="O174" s="122"/>
      <c r="P174" s="178"/>
      <c r="Q174" s="122"/>
      <c r="R174" s="157"/>
      <c r="S174" s="163"/>
      <c r="T174" s="163"/>
      <c r="U174" s="152"/>
    </row>
    <row r="175" spans="1:21" ht="33.75" thickBot="1" x14ac:dyDescent="0.3">
      <c r="A175" s="197"/>
      <c r="B175" s="200"/>
      <c r="C175" s="66" t="s">
        <v>379</v>
      </c>
      <c r="D175" s="10">
        <v>1</v>
      </c>
      <c r="E175" s="10" t="s">
        <v>204</v>
      </c>
      <c r="F175" s="35">
        <v>340</v>
      </c>
      <c r="G175" s="35">
        <v>340</v>
      </c>
      <c r="H175" s="24">
        <f t="shared" si="25"/>
        <v>340</v>
      </c>
      <c r="I175" s="37"/>
      <c r="J175" s="188"/>
      <c r="K175" s="189"/>
      <c r="L175" s="183"/>
      <c r="M175" s="181"/>
      <c r="N175" s="178"/>
      <c r="O175" s="122"/>
      <c r="P175" s="178"/>
      <c r="Q175" s="122"/>
      <c r="R175" s="157"/>
      <c r="S175" s="163"/>
      <c r="T175" s="163"/>
      <c r="U175" s="152"/>
    </row>
    <row r="176" spans="1:21" ht="33.75" thickBot="1" x14ac:dyDescent="0.3">
      <c r="A176" s="197"/>
      <c r="B176" s="200"/>
      <c r="C176" s="66" t="s">
        <v>380</v>
      </c>
      <c r="D176" s="10">
        <v>1</v>
      </c>
      <c r="E176" s="10" t="s">
        <v>204</v>
      </c>
      <c r="F176" s="35">
        <v>338</v>
      </c>
      <c r="G176" s="35">
        <v>338</v>
      </c>
      <c r="H176" s="24">
        <f t="shared" si="25"/>
        <v>338</v>
      </c>
      <c r="I176" s="37"/>
      <c r="J176" s="188"/>
      <c r="K176" s="189"/>
      <c r="L176" s="183"/>
      <c r="M176" s="181"/>
      <c r="N176" s="178"/>
      <c r="O176" s="122"/>
      <c r="P176" s="178"/>
      <c r="Q176" s="122"/>
      <c r="R176" s="157"/>
      <c r="S176" s="163"/>
      <c r="T176" s="163"/>
      <c r="U176" s="152"/>
    </row>
    <row r="177" spans="1:21" ht="33.75" customHeight="1" thickBot="1" x14ac:dyDescent="0.3">
      <c r="A177" s="197"/>
      <c r="B177" s="200"/>
      <c r="C177" s="66" t="s">
        <v>381</v>
      </c>
      <c r="D177" s="10">
        <v>1</v>
      </c>
      <c r="E177" s="10" t="s">
        <v>204</v>
      </c>
      <c r="F177" s="35">
        <v>338</v>
      </c>
      <c r="G177" s="35">
        <v>338</v>
      </c>
      <c r="H177" s="24">
        <f t="shared" si="25"/>
        <v>338</v>
      </c>
      <c r="I177" s="37"/>
      <c r="J177" s="188"/>
      <c r="K177" s="189"/>
      <c r="L177" s="183"/>
      <c r="M177" s="181"/>
      <c r="N177" s="178"/>
      <c r="O177" s="122"/>
      <c r="P177" s="178"/>
      <c r="Q177" s="122"/>
      <c r="R177" s="157"/>
      <c r="S177" s="163"/>
      <c r="T177" s="163"/>
      <c r="U177" s="152"/>
    </row>
    <row r="178" spans="1:21" ht="38.25" customHeight="1" thickBot="1" x14ac:dyDescent="0.3">
      <c r="A178" s="197"/>
      <c r="B178" s="200"/>
      <c r="C178" s="66" t="s">
        <v>382</v>
      </c>
      <c r="D178" s="10">
        <v>2</v>
      </c>
      <c r="E178" s="10" t="s">
        <v>199</v>
      </c>
      <c r="F178" s="35">
        <v>2500</v>
      </c>
      <c r="G178" s="35">
        <v>5000</v>
      </c>
      <c r="H178" s="24">
        <f t="shared" si="25"/>
        <v>5000</v>
      </c>
      <c r="I178" s="37"/>
      <c r="J178" s="188"/>
      <c r="K178" s="189"/>
      <c r="L178" s="183"/>
      <c r="M178" s="181"/>
      <c r="N178" s="178"/>
      <c r="O178" s="122"/>
      <c r="P178" s="178"/>
      <c r="Q178" s="122"/>
      <c r="R178" s="157"/>
      <c r="S178" s="163"/>
      <c r="T178" s="163"/>
      <c r="U178" s="152"/>
    </row>
    <row r="179" spans="1:21" ht="24" customHeight="1" thickBot="1" x14ac:dyDescent="0.3">
      <c r="A179" s="197"/>
      <c r="B179" s="200"/>
      <c r="C179" s="66" t="s">
        <v>383</v>
      </c>
      <c r="D179" s="10">
        <v>2</v>
      </c>
      <c r="E179" s="10" t="s">
        <v>199</v>
      </c>
      <c r="F179" s="35">
        <v>2500</v>
      </c>
      <c r="G179" s="35">
        <v>5000</v>
      </c>
      <c r="H179" s="24">
        <f t="shared" si="25"/>
        <v>5000</v>
      </c>
      <c r="I179" s="37"/>
      <c r="J179" s="188"/>
      <c r="K179" s="189"/>
      <c r="L179" s="183"/>
      <c r="M179" s="181"/>
      <c r="N179" s="178"/>
      <c r="O179" s="122"/>
      <c r="P179" s="178"/>
      <c r="Q179" s="122"/>
      <c r="R179" s="157"/>
      <c r="S179" s="163"/>
      <c r="T179" s="163"/>
      <c r="U179" s="152"/>
    </row>
    <row r="180" spans="1:21" ht="24" customHeight="1" thickBot="1" x14ac:dyDescent="0.3">
      <c r="A180" s="197"/>
      <c r="B180" s="200"/>
      <c r="C180" s="66" t="s">
        <v>384</v>
      </c>
      <c r="D180" s="10">
        <v>2</v>
      </c>
      <c r="E180" s="10" t="s">
        <v>199</v>
      </c>
      <c r="F180" s="35">
        <v>2500</v>
      </c>
      <c r="G180" s="35">
        <v>5000</v>
      </c>
      <c r="H180" s="24">
        <f t="shared" si="25"/>
        <v>5000</v>
      </c>
      <c r="I180" s="37"/>
      <c r="J180" s="188"/>
      <c r="K180" s="189"/>
      <c r="L180" s="183"/>
      <c r="M180" s="181"/>
      <c r="N180" s="178"/>
      <c r="O180" s="122"/>
      <c r="P180" s="178"/>
      <c r="Q180" s="122"/>
      <c r="R180" s="157"/>
      <c r="S180" s="163"/>
      <c r="T180" s="163"/>
      <c r="U180" s="152"/>
    </row>
    <row r="181" spans="1:21" ht="24" customHeight="1" thickBot="1" x14ac:dyDescent="0.3">
      <c r="A181" s="197"/>
      <c r="B181" s="200"/>
      <c r="C181" s="66" t="s">
        <v>385</v>
      </c>
      <c r="D181" s="10">
        <v>2</v>
      </c>
      <c r="E181" s="10" t="s">
        <v>199</v>
      </c>
      <c r="F181" s="35">
        <v>2500</v>
      </c>
      <c r="G181" s="35">
        <v>5000</v>
      </c>
      <c r="H181" s="24">
        <f t="shared" si="25"/>
        <v>5000</v>
      </c>
      <c r="I181" s="37"/>
      <c r="J181" s="188"/>
      <c r="K181" s="189"/>
      <c r="L181" s="183"/>
      <c r="M181" s="181"/>
      <c r="N181" s="178"/>
      <c r="O181" s="122"/>
      <c r="P181" s="178"/>
      <c r="Q181" s="122"/>
      <c r="R181" s="157"/>
      <c r="S181" s="163"/>
      <c r="T181" s="163"/>
      <c r="U181" s="152"/>
    </row>
    <row r="182" spans="1:21" ht="43.5" customHeight="1" thickBot="1" x14ac:dyDescent="0.3">
      <c r="A182" s="197"/>
      <c r="B182" s="200"/>
      <c r="C182" s="66" t="s">
        <v>386</v>
      </c>
      <c r="D182" s="10">
        <v>2</v>
      </c>
      <c r="E182" s="10" t="s">
        <v>199</v>
      </c>
      <c r="F182" s="35">
        <v>2500</v>
      </c>
      <c r="G182" s="35">
        <v>5000</v>
      </c>
      <c r="H182" s="24">
        <f t="shared" si="25"/>
        <v>5000</v>
      </c>
      <c r="I182" s="37"/>
      <c r="J182" s="188"/>
      <c r="K182" s="189"/>
      <c r="L182" s="183"/>
      <c r="M182" s="181"/>
      <c r="N182" s="178"/>
      <c r="O182" s="122"/>
      <c r="P182" s="178"/>
      <c r="Q182" s="122"/>
      <c r="R182" s="157"/>
      <c r="S182" s="163"/>
      <c r="T182" s="163"/>
      <c r="U182" s="152"/>
    </row>
    <row r="183" spans="1:21" ht="33.75" customHeight="1" thickBot="1" x14ac:dyDescent="0.3">
      <c r="A183" s="196">
        <v>19</v>
      </c>
      <c r="B183" s="196" t="s">
        <v>235</v>
      </c>
      <c r="C183" s="4" t="s">
        <v>50</v>
      </c>
      <c r="D183" s="10">
        <v>12</v>
      </c>
      <c r="E183" s="10" t="s">
        <v>123</v>
      </c>
      <c r="F183" s="32">
        <v>4700</v>
      </c>
      <c r="G183" s="35">
        <f t="shared" si="14"/>
        <v>56400</v>
      </c>
      <c r="H183" s="24">
        <f t="shared" si="25"/>
        <v>56400</v>
      </c>
      <c r="I183" s="37"/>
      <c r="J183" s="188">
        <f>SUM(H183:H184)+SUM(I183:I184)</f>
        <v>72000</v>
      </c>
      <c r="K183" s="189">
        <f t="shared" si="16"/>
        <v>42768</v>
      </c>
      <c r="L183" s="183">
        <f t="shared" si="17"/>
        <v>42768</v>
      </c>
      <c r="M183" s="181">
        <f t="shared" si="18"/>
        <v>29232</v>
      </c>
      <c r="N183" s="178">
        <f>SUM(H183:H184)</f>
        <v>72000</v>
      </c>
      <c r="O183" s="122"/>
      <c r="P183" s="178">
        <f>SUM(I183:I184)</f>
        <v>0</v>
      </c>
      <c r="Q183" s="122"/>
      <c r="R183" s="157" t="s">
        <v>518</v>
      </c>
      <c r="S183" s="152">
        <f>SUM(I183:I184)</f>
        <v>0</v>
      </c>
      <c r="T183" s="152">
        <v>0</v>
      </c>
      <c r="U183" s="152">
        <v>72000</v>
      </c>
    </row>
    <row r="184" spans="1:21" ht="33.75" customHeight="1" thickBot="1" x14ac:dyDescent="0.3">
      <c r="A184" s="197"/>
      <c r="B184" s="197"/>
      <c r="C184" s="6" t="s">
        <v>236</v>
      </c>
      <c r="D184" s="11">
        <v>30</v>
      </c>
      <c r="E184" s="11" t="s">
        <v>125</v>
      </c>
      <c r="F184" s="25">
        <v>520</v>
      </c>
      <c r="G184" s="35">
        <f t="shared" si="14"/>
        <v>15600</v>
      </c>
      <c r="H184" s="24">
        <f t="shared" si="25"/>
        <v>15600</v>
      </c>
      <c r="I184" s="37"/>
      <c r="J184" s="188"/>
      <c r="K184" s="189"/>
      <c r="L184" s="183"/>
      <c r="M184" s="181"/>
      <c r="N184" s="178"/>
      <c r="O184" s="122"/>
      <c r="P184" s="178"/>
      <c r="Q184" s="122"/>
      <c r="R184" s="157"/>
      <c r="S184" s="152"/>
      <c r="T184" s="152"/>
      <c r="U184" s="152"/>
    </row>
    <row r="185" spans="1:21" ht="40.5" customHeight="1" thickBot="1" x14ac:dyDescent="0.3">
      <c r="A185" s="196">
        <v>20</v>
      </c>
      <c r="B185" s="196" t="s">
        <v>238</v>
      </c>
      <c r="C185" s="56" t="s">
        <v>499</v>
      </c>
      <c r="D185" s="13">
        <v>30</v>
      </c>
      <c r="E185" s="10" t="s">
        <v>125</v>
      </c>
      <c r="F185" s="26">
        <v>930</v>
      </c>
      <c r="G185" s="35">
        <f t="shared" si="14"/>
        <v>27900</v>
      </c>
      <c r="H185" s="24">
        <f t="shared" si="25"/>
        <v>27900</v>
      </c>
      <c r="I185" s="37"/>
      <c r="J185" s="188">
        <f>SUM(H185:H200)+SUM(I185:I200)</f>
        <v>84222</v>
      </c>
      <c r="K185" s="189">
        <f t="shared" si="16"/>
        <v>50027.867999999995</v>
      </c>
      <c r="L185" s="183">
        <f t="shared" si="17"/>
        <v>50028</v>
      </c>
      <c r="M185" s="181">
        <f t="shared" si="18"/>
        <v>34194</v>
      </c>
      <c r="N185" s="178">
        <f>SUM(H185:H200)</f>
        <v>69700</v>
      </c>
      <c r="O185" s="122"/>
      <c r="P185" s="178">
        <f>SUM(I185:I200)</f>
        <v>14522</v>
      </c>
      <c r="Q185" s="122"/>
      <c r="R185" s="157" t="s">
        <v>519</v>
      </c>
      <c r="S185" s="163">
        <f>SUM(I185:I200)</f>
        <v>14522</v>
      </c>
      <c r="T185" s="163">
        <v>14522</v>
      </c>
      <c r="U185" s="152">
        <v>69700</v>
      </c>
    </row>
    <row r="186" spans="1:21" ht="30" customHeight="1" thickBot="1" x14ac:dyDescent="0.3">
      <c r="A186" s="197"/>
      <c r="B186" s="197"/>
      <c r="C186" s="77" t="s">
        <v>397</v>
      </c>
      <c r="D186" s="76">
        <v>4</v>
      </c>
      <c r="E186" s="76" t="s">
        <v>13</v>
      </c>
      <c r="F186" s="79">
        <v>9200</v>
      </c>
      <c r="G186" s="35">
        <f t="shared" ref="G186:G187" si="27">D186*F186</f>
        <v>36800</v>
      </c>
      <c r="H186" s="24">
        <v>36800</v>
      </c>
      <c r="I186" s="37"/>
      <c r="J186" s="188"/>
      <c r="K186" s="189"/>
      <c r="L186" s="183"/>
      <c r="M186" s="181"/>
      <c r="N186" s="178"/>
      <c r="O186" s="122"/>
      <c r="P186" s="178"/>
      <c r="Q186" s="122"/>
      <c r="R186" s="157"/>
      <c r="S186" s="163"/>
      <c r="T186" s="163"/>
      <c r="U186" s="152"/>
    </row>
    <row r="187" spans="1:21" ht="33.75" customHeight="1" thickBot="1" x14ac:dyDescent="0.3">
      <c r="A187" s="197"/>
      <c r="B187" s="197"/>
      <c r="C187" s="77" t="s">
        <v>397</v>
      </c>
      <c r="D187" s="76">
        <v>5</v>
      </c>
      <c r="E187" s="76" t="s">
        <v>13</v>
      </c>
      <c r="F187" s="79">
        <v>1000</v>
      </c>
      <c r="G187" s="35">
        <f t="shared" si="27"/>
        <v>5000</v>
      </c>
      <c r="H187" s="24">
        <v>5000</v>
      </c>
      <c r="I187" s="37"/>
      <c r="J187" s="188"/>
      <c r="K187" s="189"/>
      <c r="L187" s="183"/>
      <c r="M187" s="181"/>
      <c r="N187" s="178"/>
      <c r="O187" s="122"/>
      <c r="P187" s="178"/>
      <c r="Q187" s="122"/>
      <c r="R187" s="157"/>
      <c r="S187" s="163"/>
      <c r="T187" s="163"/>
      <c r="U187" s="152"/>
    </row>
    <row r="188" spans="1:21" ht="20.25" thickBot="1" x14ac:dyDescent="0.3">
      <c r="A188" s="197"/>
      <c r="B188" s="197"/>
      <c r="C188" s="10" t="s">
        <v>239</v>
      </c>
      <c r="D188" s="11">
        <v>1</v>
      </c>
      <c r="E188" s="12" t="s">
        <v>123</v>
      </c>
      <c r="F188" s="25">
        <v>12022</v>
      </c>
      <c r="G188" s="35">
        <f t="shared" si="14"/>
        <v>12022</v>
      </c>
      <c r="H188" s="24"/>
      <c r="I188" s="37">
        <f t="shared" ref="I188:I200" si="28">G188</f>
        <v>12022</v>
      </c>
      <c r="J188" s="188"/>
      <c r="K188" s="189"/>
      <c r="L188" s="183"/>
      <c r="M188" s="181"/>
      <c r="N188" s="178"/>
      <c r="O188" s="122"/>
      <c r="P188" s="178"/>
      <c r="Q188" s="122"/>
      <c r="R188" s="157"/>
      <c r="S188" s="163"/>
      <c r="T188" s="163"/>
      <c r="U188" s="152"/>
    </row>
    <row r="189" spans="1:21" ht="32.25" thickBot="1" x14ac:dyDescent="0.3">
      <c r="A189" s="197"/>
      <c r="B189" s="197"/>
      <c r="C189" s="73" t="s">
        <v>433</v>
      </c>
      <c r="D189" s="11">
        <v>1</v>
      </c>
      <c r="E189" s="10" t="s">
        <v>445</v>
      </c>
      <c r="F189" s="25">
        <v>500</v>
      </c>
      <c r="G189" s="35">
        <f t="shared" si="14"/>
        <v>500</v>
      </c>
      <c r="H189" s="14"/>
      <c r="I189" s="37">
        <f t="shared" si="28"/>
        <v>500</v>
      </c>
      <c r="J189" s="188"/>
      <c r="K189" s="189"/>
      <c r="L189" s="183"/>
      <c r="M189" s="181"/>
      <c r="N189" s="178"/>
      <c r="O189" s="122"/>
      <c r="P189" s="178"/>
      <c r="Q189" s="122"/>
      <c r="R189" s="157"/>
      <c r="S189" s="163"/>
      <c r="T189" s="163"/>
      <c r="U189" s="152"/>
    </row>
    <row r="190" spans="1:21" ht="32.25" thickBot="1" x14ac:dyDescent="0.3">
      <c r="A190" s="197"/>
      <c r="B190" s="197"/>
      <c r="C190" s="73" t="s">
        <v>434</v>
      </c>
      <c r="D190" s="11">
        <v>1</v>
      </c>
      <c r="E190" s="10" t="s">
        <v>445</v>
      </c>
      <c r="F190" s="25">
        <v>500</v>
      </c>
      <c r="G190" s="35">
        <f t="shared" si="14"/>
        <v>500</v>
      </c>
      <c r="H190" s="14"/>
      <c r="I190" s="37">
        <f t="shared" si="28"/>
        <v>500</v>
      </c>
      <c r="J190" s="188"/>
      <c r="K190" s="189"/>
      <c r="L190" s="183"/>
      <c r="M190" s="181"/>
      <c r="N190" s="178"/>
      <c r="O190" s="122"/>
      <c r="P190" s="178"/>
      <c r="Q190" s="122"/>
      <c r="R190" s="157"/>
      <c r="S190" s="163"/>
      <c r="T190" s="163"/>
      <c r="U190" s="152"/>
    </row>
    <row r="191" spans="1:21" ht="32.25" thickBot="1" x14ac:dyDescent="0.3">
      <c r="A191" s="197"/>
      <c r="B191" s="197"/>
      <c r="C191" s="73" t="s">
        <v>435</v>
      </c>
      <c r="D191" s="11">
        <v>1</v>
      </c>
      <c r="E191" s="10" t="s">
        <v>445</v>
      </c>
      <c r="F191" s="25">
        <v>150</v>
      </c>
      <c r="G191" s="35">
        <f t="shared" si="14"/>
        <v>150</v>
      </c>
      <c r="H191" s="14"/>
      <c r="I191" s="37">
        <f t="shared" si="28"/>
        <v>150</v>
      </c>
      <c r="J191" s="188"/>
      <c r="K191" s="189"/>
      <c r="L191" s="183"/>
      <c r="M191" s="181"/>
      <c r="N191" s="178"/>
      <c r="O191" s="122"/>
      <c r="P191" s="178"/>
      <c r="Q191" s="122"/>
      <c r="R191" s="157"/>
      <c r="S191" s="163"/>
      <c r="T191" s="163"/>
      <c r="U191" s="152"/>
    </row>
    <row r="192" spans="1:21" ht="32.25" thickBot="1" x14ac:dyDescent="0.3">
      <c r="A192" s="197"/>
      <c r="B192" s="197"/>
      <c r="C192" s="73" t="s">
        <v>436</v>
      </c>
      <c r="D192" s="11">
        <v>1</v>
      </c>
      <c r="E192" s="10" t="s">
        <v>445</v>
      </c>
      <c r="F192" s="25">
        <v>150</v>
      </c>
      <c r="G192" s="35">
        <f t="shared" si="14"/>
        <v>150</v>
      </c>
      <c r="H192" s="14"/>
      <c r="I192" s="37">
        <f t="shared" si="28"/>
        <v>150</v>
      </c>
      <c r="J192" s="188"/>
      <c r="K192" s="189"/>
      <c r="L192" s="183"/>
      <c r="M192" s="181"/>
      <c r="N192" s="178"/>
      <c r="O192" s="122"/>
      <c r="P192" s="178"/>
      <c r="Q192" s="122"/>
      <c r="R192" s="157"/>
      <c r="S192" s="163"/>
      <c r="T192" s="163"/>
      <c r="U192" s="152"/>
    </row>
    <row r="193" spans="1:21" ht="48" thickBot="1" x14ac:dyDescent="0.3">
      <c r="A193" s="197"/>
      <c r="B193" s="197"/>
      <c r="C193" s="73" t="s">
        <v>437</v>
      </c>
      <c r="D193" s="11">
        <v>1</v>
      </c>
      <c r="E193" s="10" t="s">
        <v>445</v>
      </c>
      <c r="F193" s="25">
        <v>150</v>
      </c>
      <c r="G193" s="35">
        <f t="shared" si="14"/>
        <v>150</v>
      </c>
      <c r="H193" s="14"/>
      <c r="I193" s="37">
        <f t="shared" si="28"/>
        <v>150</v>
      </c>
      <c r="J193" s="188"/>
      <c r="K193" s="189"/>
      <c r="L193" s="183"/>
      <c r="M193" s="181"/>
      <c r="N193" s="178"/>
      <c r="O193" s="122"/>
      <c r="P193" s="178"/>
      <c r="Q193" s="122"/>
      <c r="R193" s="157"/>
      <c r="S193" s="163"/>
      <c r="T193" s="163"/>
      <c r="U193" s="152"/>
    </row>
    <row r="194" spans="1:21" ht="32.25" thickBot="1" x14ac:dyDescent="0.3">
      <c r="A194" s="197"/>
      <c r="B194" s="197"/>
      <c r="C194" s="73" t="s">
        <v>438</v>
      </c>
      <c r="D194" s="11">
        <v>1</v>
      </c>
      <c r="E194" s="10" t="s">
        <v>445</v>
      </c>
      <c r="F194" s="25">
        <v>150</v>
      </c>
      <c r="G194" s="35">
        <f t="shared" si="14"/>
        <v>150</v>
      </c>
      <c r="H194" s="14"/>
      <c r="I194" s="37">
        <f t="shared" si="28"/>
        <v>150</v>
      </c>
      <c r="J194" s="188"/>
      <c r="K194" s="189"/>
      <c r="L194" s="183"/>
      <c r="M194" s="181"/>
      <c r="N194" s="178"/>
      <c r="O194" s="122"/>
      <c r="P194" s="178"/>
      <c r="Q194" s="122"/>
      <c r="R194" s="157"/>
      <c r="S194" s="163"/>
      <c r="T194" s="163"/>
      <c r="U194" s="152"/>
    </row>
    <row r="195" spans="1:21" ht="32.25" thickBot="1" x14ac:dyDescent="0.3">
      <c r="A195" s="197"/>
      <c r="B195" s="197"/>
      <c r="C195" s="73" t="s">
        <v>439</v>
      </c>
      <c r="D195" s="11">
        <v>1</v>
      </c>
      <c r="E195" s="10" t="s">
        <v>445</v>
      </c>
      <c r="F195" s="25">
        <v>150</v>
      </c>
      <c r="G195" s="35">
        <f t="shared" si="14"/>
        <v>150</v>
      </c>
      <c r="H195" s="14"/>
      <c r="I195" s="37">
        <f t="shared" si="28"/>
        <v>150</v>
      </c>
      <c r="J195" s="188"/>
      <c r="K195" s="189"/>
      <c r="L195" s="183"/>
      <c r="M195" s="181"/>
      <c r="N195" s="178"/>
      <c r="O195" s="122"/>
      <c r="P195" s="178"/>
      <c r="Q195" s="122"/>
      <c r="R195" s="157"/>
      <c r="S195" s="163"/>
      <c r="T195" s="163"/>
      <c r="U195" s="152"/>
    </row>
    <row r="196" spans="1:21" ht="32.25" thickBot="1" x14ac:dyDescent="0.3">
      <c r="A196" s="197"/>
      <c r="B196" s="197"/>
      <c r="C196" s="73" t="s">
        <v>440</v>
      </c>
      <c r="D196" s="11">
        <v>1</v>
      </c>
      <c r="E196" s="10" t="s">
        <v>445</v>
      </c>
      <c r="F196" s="25">
        <v>150</v>
      </c>
      <c r="G196" s="35">
        <f t="shared" si="14"/>
        <v>150</v>
      </c>
      <c r="H196" s="14"/>
      <c r="I196" s="37">
        <f t="shared" si="28"/>
        <v>150</v>
      </c>
      <c r="J196" s="188"/>
      <c r="K196" s="189"/>
      <c r="L196" s="183"/>
      <c r="M196" s="181"/>
      <c r="N196" s="178"/>
      <c r="O196" s="122"/>
      <c r="P196" s="178"/>
      <c r="Q196" s="122"/>
      <c r="R196" s="157"/>
      <c r="S196" s="163"/>
      <c r="T196" s="163"/>
      <c r="U196" s="152"/>
    </row>
    <row r="197" spans="1:21" ht="48" thickBot="1" x14ac:dyDescent="0.3">
      <c r="A197" s="197"/>
      <c r="B197" s="197"/>
      <c r="C197" s="73" t="s">
        <v>441</v>
      </c>
      <c r="D197" s="11">
        <v>1</v>
      </c>
      <c r="E197" s="10" t="s">
        <v>445</v>
      </c>
      <c r="F197" s="25">
        <v>150</v>
      </c>
      <c r="G197" s="35">
        <f t="shared" si="14"/>
        <v>150</v>
      </c>
      <c r="H197" s="14"/>
      <c r="I197" s="37">
        <f t="shared" si="28"/>
        <v>150</v>
      </c>
      <c r="J197" s="188"/>
      <c r="K197" s="189"/>
      <c r="L197" s="183"/>
      <c r="M197" s="181"/>
      <c r="N197" s="178"/>
      <c r="O197" s="122"/>
      <c r="P197" s="178"/>
      <c r="Q197" s="122"/>
      <c r="R197" s="157"/>
      <c r="S197" s="163"/>
      <c r="T197" s="163"/>
      <c r="U197" s="152"/>
    </row>
    <row r="198" spans="1:21" ht="32.25" thickBot="1" x14ac:dyDescent="0.3">
      <c r="A198" s="197"/>
      <c r="B198" s="197"/>
      <c r="C198" s="73" t="s">
        <v>442</v>
      </c>
      <c r="D198" s="11">
        <v>1</v>
      </c>
      <c r="E198" s="10" t="s">
        <v>445</v>
      </c>
      <c r="F198" s="25">
        <v>150</v>
      </c>
      <c r="G198" s="35">
        <f t="shared" si="14"/>
        <v>150</v>
      </c>
      <c r="H198" s="14"/>
      <c r="I198" s="37">
        <f t="shared" si="28"/>
        <v>150</v>
      </c>
      <c r="J198" s="188"/>
      <c r="K198" s="189"/>
      <c r="L198" s="183"/>
      <c r="M198" s="181"/>
      <c r="N198" s="178"/>
      <c r="O198" s="122"/>
      <c r="P198" s="178"/>
      <c r="Q198" s="122"/>
      <c r="R198" s="157"/>
      <c r="S198" s="163"/>
      <c r="T198" s="163"/>
      <c r="U198" s="152"/>
    </row>
    <row r="199" spans="1:21" ht="32.25" thickBot="1" x14ac:dyDescent="0.3">
      <c r="A199" s="197"/>
      <c r="B199" s="197"/>
      <c r="C199" s="73" t="s">
        <v>443</v>
      </c>
      <c r="D199" s="11">
        <v>1</v>
      </c>
      <c r="E199" s="10" t="s">
        <v>445</v>
      </c>
      <c r="F199" s="25">
        <v>150</v>
      </c>
      <c r="G199" s="35">
        <f t="shared" si="14"/>
        <v>150</v>
      </c>
      <c r="H199" s="14"/>
      <c r="I199" s="37">
        <f t="shared" si="28"/>
        <v>150</v>
      </c>
      <c r="J199" s="188"/>
      <c r="K199" s="189"/>
      <c r="L199" s="183"/>
      <c r="M199" s="181"/>
      <c r="N199" s="178"/>
      <c r="O199" s="122"/>
      <c r="P199" s="178"/>
      <c r="Q199" s="122"/>
      <c r="R199" s="157"/>
      <c r="S199" s="163"/>
      <c r="T199" s="163"/>
      <c r="U199" s="152"/>
    </row>
    <row r="200" spans="1:21" ht="33.75" customHeight="1" thickBot="1" x14ac:dyDescent="0.3">
      <c r="A200" s="198"/>
      <c r="B200" s="198"/>
      <c r="C200" s="73" t="s">
        <v>444</v>
      </c>
      <c r="D200" s="11">
        <v>1</v>
      </c>
      <c r="E200" s="10" t="s">
        <v>445</v>
      </c>
      <c r="F200" s="25">
        <v>150</v>
      </c>
      <c r="G200" s="35">
        <f t="shared" si="14"/>
        <v>150</v>
      </c>
      <c r="H200" s="14"/>
      <c r="I200" s="37">
        <f t="shared" si="28"/>
        <v>150</v>
      </c>
      <c r="J200" s="188"/>
      <c r="K200" s="189"/>
      <c r="L200" s="183"/>
      <c r="M200" s="181"/>
      <c r="N200" s="178"/>
      <c r="O200" s="122"/>
      <c r="P200" s="178"/>
      <c r="Q200" s="122"/>
      <c r="R200" s="157"/>
      <c r="S200" s="163"/>
      <c r="T200" s="163"/>
      <c r="U200" s="152"/>
    </row>
    <row r="201" spans="1:21" ht="27" customHeight="1" thickBot="1" x14ac:dyDescent="0.3">
      <c r="A201" s="196">
        <v>21</v>
      </c>
      <c r="B201" s="196" t="s">
        <v>240</v>
      </c>
      <c r="C201" s="10" t="s">
        <v>195</v>
      </c>
      <c r="D201" s="10">
        <v>10</v>
      </c>
      <c r="E201" s="10" t="s">
        <v>185</v>
      </c>
      <c r="F201" s="32">
        <v>500</v>
      </c>
      <c r="G201" s="35">
        <f t="shared" si="14"/>
        <v>5000</v>
      </c>
      <c r="H201" s="24">
        <f t="shared" ref="H201:H205" si="29">G201</f>
        <v>5000</v>
      </c>
      <c r="I201" s="37"/>
      <c r="J201" s="188">
        <f>SUM(H201:H203)+SUM(I201:I203)</f>
        <v>15200</v>
      </c>
      <c r="K201" s="189">
        <f t="shared" ref="K201:K242" si="30">J201*0.594</f>
        <v>9028.7999999999993</v>
      </c>
      <c r="L201" s="183">
        <f t="shared" ref="L201:L242" si="31">ROUND(K201,0)</f>
        <v>9029</v>
      </c>
      <c r="M201" s="181">
        <f t="shared" ref="M201:M242" si="32">J201-L201</f>
        <v>6171</v>
      </c>
      <c r="N201" s="178">
        <f>SUM(H201:H203)</f>
        <v>15200</v>
      </c>
      <c r="O201" s="122"/>
      <c r="P201" s="178">
        <f>SUM(I201:I203)</f>
        <v>0</v>
      </c>
      <c r="Q201" s="122"/>
      <c r="R201" s="157" t="s">
        <v>520</v>
      </c>
      <c r="S201" s="152">
        <f>SUM(I201:I203)</f>
        <v>0</v>
      </c>
      <c r="T201" s="152">
        <v>0</v>
      </c>
      <c r="U201" s="152">
        <v>15200</v>
      </c>
    </row>
    <row r="202" spans="1:21" ht="23.25" customHeight="1" thickBot="1" x14ac:dyDescent="0.3">
      <c r="A202" s="197"/>
      <c r="B202" s="197"/>
      <c r="C202" s="11" t="s">
        <v>206</v>
      </c>
      <c r="D202" s="11">
        <v>1</v>
      </c>
      <c r="E202" s="11" t="s">
        <v>123</v>
      </c>
      <c r="F202" s="25">
        <v>3000</v>
      </c>
      <c r="G202" s="35">
        <f t="shared" si="14"/>
        <v>3000</v>
      </c>
      <c r="H202" s="24">
        <f t="shared" si="29"/>
        <v>3000</v>
      </c>
      <c r="I202" s="37"/>
      <c r="J202" s="188"/>
      <c r="K202" s="189"/>
      <c r="L202" s="183"/>
      <c r="M202" s="181"/>
      <c r="N202" s="178"/>
      <c r="O202" s="122"/>
      <c r="P202" s="178"/>
      <c r="Q202" s="122"/>
      <c r="R202" s="157"/>
      <c r="S202" s="152"/>
      <c r="T202" s="152"/>
      <c r="U202" s="152"/>
    </row>
    <row r="203" spans="1:21" ht="19.5" customHeight="1" thickBot="1" x14ac:dyDescent="0.3">
      <c r="A203" s="198"/>
      <c r="B203" s="198"/>
      <c r="C203" s="11" t="s">
        <v>241</v>
      </c>
      <c r="D203" s="11">
        <v>6</v>
      </c>
      <c r="E203" s="11" t="s">
        <v>185</v>
      </c>
      <c r="F203" s="25">
        <v>1200</v>
      </c>
      <c r="G203" s="35">
        <f t="shared" si="14"/>
        <v>7200</v>
      </c>
      <c r="H203" s="24">
        <f t="shared" si="29"/>
        <v>7200</v>
      </c>
      <c r="I203" s="37"/>
      <c r="J203" s="188"/>
      <c r="K203" s="189"/>
      <c r="L203" s="183"/>
      <c r="M203" s="181"/>
      <c r="N203" s="178"/>
      <c r="O203" s="122"/>
      <c r="P203" s="178"/>
      <c r="Q203" s="122"/>
      <c r="R203" s="157"/>
      <c r="S203" s="152"/>
      <c r="T203" s="152"/>
      <c r="U203" s="152"/>
    </row>
    <row r="204" spans="1:21" ht="24.75" customHeight="1" thickBot="1" x14ac:dyDescent="0.3">
      <c r="A204" s="215">
        <v>22</v>
      </c>
      <c r="B204" s="199" t="s">
        <v>242</v>
      </c>
      <c r="C204" s="51" t="s">
        <v>243</v>
      </c>
      <c r="D204" s="52">
        <v>2</v>
      </c>
      <c r="E204" s="53" t="s">
        <v>183</v>
      </c>
      <c r="F204" s="38">
        <v>3500</v>
      </c>
      <c r="G204" s="35">
        <f t="shared" ref="G204:G270" si="33">D204*F204</f>
        <v>7000</v>
      </c>
      <c r="H204" s="24">
        <f t="shared" si="29"/>
        <v>7000</v>
      </c>
      <c r="I204" s="44"/>
      <c r="J204" s="188">
        <f>SUM(H204:H206)+SUM(I204:I206)</f>
        <v>32300</v>
      </c>
      <c r="K204" s="189">
        <f t="shared" si="30"/>
        <v>19186.2</v>
      </c>
      <c r="L204" s="183">
        <f t="shared" si="31"/>
        <v>19186</v>
      </c>
      <c r="M204" s="181">
        <f t="shared" si="32"/>
        <v>13114</v>
      </c>
      <c r="N204" s="178">
        <f>SUM(H204:H206)</f>
        <v>17500</v>
      </c>
      <c r="O204" s="174" t="s">
        <v>511</v>
      </c>
      <c r="P204" s="178">
        <f>SUM(I204:I206)</f>
        <v>14800</v>
      </c>
      <c r="Q204" s="122"/>
      <c r="R204" s="157" t="s">
        <v>521</v>
      </c>
      <c r="S204" s="163">
        <f>SUM(I204:I206)</f>
        <v>14800</v>
      </c>
      <c r="T204" s="163">
        <v>14800</v>
      </c>
      <c r="U204" s="152">
        <v>17500</v>
      </c>
    </row>
    <row r="205" spans="1:21" ht="20.25" thickBot="1" x14ac:dyDescent="0.3">
      <c r="A205" s="216"/>
      <c r="B205" s="200"/>
      <c r="C205" s="51" t="s">
        <v>244</v>
      </c>
      <c r="D205" s="54">
        <v>10</v>
      </c>
      <c r="E205" s="51" t="s">
        <v>185</v>
      </c>
      <c r="F205" s="40">
        <v>1050</v>
      </c>
      <c r="G205" s="35">
        <f t="shared" si="33"/>
        <v>10500</v>
      </c>
      <c r="H205" s="24">
        <f t="shared" si="29"/>
        <v>10500</v>
      </c>
      <c r="I205" s="44"/>
      <c r="J205" s="188"/>
      <c r="K205" s="189"/>
      <c r="L205" s="183"/>
      <c r="M205" s="181"/>
      <c r="N205" s="178"/>
      <c r="O205" s="174"/>
      <c r="P205" s="178"/>
      <c r="Q205" s="122"/>
      <c r="R205" s="157"/>
      <c r="S205" s="163"/>
      <c r="T205" s="163"/>
      <c r="U205" s="152"/>
    </row>
    <row r="206" spans="1:21" ht="23.25" customHeight="1" thickBot="1" x14ac:dyDescent="0.3">
      <c r="A206" s="227"/>
      <c r="B206" s="201"/>
      <c r="C206" s="51" t="s">
        <v>245</v>
      </c>
      <c r="D206" s="54">
        <v>1</v>
      </c>
      <c r="E206" s="51" t="s">
        <v>185</v>
      </c>
      <c r="F206" s="40">
        <v>14800</v>
      </c>
      <c r="G206" s="35">
        <f t="shared" si="33"/>
        <v>14800</v>
      </c>
      <c r="H206" s="41"/>
      <c r="I206" s="37">
        <f t="shared" ref="I206" si="34">G206</f>
        <v>14800</v>
      </c>
      <c r="J206" s="188"/>
      <c r="K206" s="189"/>
      <c r="L206" s="183"/>
      <c r="M206" s="181"/>
      <c r="N206" s="178"/>
      <c r="O206" s="174"/>
      <c r="P206" s="178"/>
      <c r="Q206" s="122"/>
      <c r="R206" s="157"/>
      <c r="S206" s="163"/>
      <c r="T206" s="163"/>
      <c r="U206" s="152"/>
    </row>
    <row r="207" spans="1:21" ht="33.75" customHeight="1" thickBot="1" x14ac:dyDescent="0.3">
      <c r="A207" s="209">
        <v>23</v>
      </c>
      <c r="B207" s="209" t="s">
        <v>246</v>
      </c>
      <c r="C207" s="57" t="s">
        <v>396</v>
      </c>
      <c r="D207" s="57">
        <v>10</v>
      </c>
      <c r="E207" s="57" t="s">
        <v>192</v>
      </c>
      <c r="F207" s="45">
        <v>2800</v>
      </c>
      <c r="G207" s="35">
        <f t="shared" si="33"/>
        <v>28000</v>
      </c>
      <c r="H207" s="28">
        <f t="shared" ref="H207:H211" si="35">G207</f>
        <v>28000</v>
      </c>
      <c r="I207" s="111"/>
      <c r="J207" s="188">
        <f>SUM(H207:H208)+SUM(I207:I208)</f>
        <v>52600</v>
      </c>
      <c r="K207" s="189">
        <f t="shared" si="30"/>
        <v>31244.399999999998</v>
      </c>
      <c r="L207" s="183">
        <f t="shared" si="31"/>
        <v>31244</v>
      </c>
      <c r="M207" s="181">
        <f t="shared" si="32"/>
        <v>21356</v>
      </c>
      <c r="N207" s="178">
        <f>SUM(H207:H208)</f>
        <v>52600</v>
      </c>
      <c r="O207" s="122" t="s">
        <v>512</v>
      </c>
      <c r="P207" s="178">
        <f>SUM(I207:I208)</f>
        <v>0</v>
      </c>
      <c r="Q207" s="122"/>
      <c r="R207" s="157" t="s">
        <v>522</v>
      </c>
      <c r="S207" s="152">
        <f>SUM(I207:I208)</f>
        <v>0</v>
      </c>
      <c r="T207" s="152">
        <v>0</v>
      </c>
      <c r="U207" s="152">
        <v>52600</v>
      </c>
    </row>
    <row r="208" spans="1:21" ht="32.25" customHeight="1" thickBot="1" x14ac:dyDescent="0.3">
      <c r="A208" s="210"/>
      <c r="B208" s="210"/>
      <c r="C208" s="58" t="s">
        <v>247</v>
      </c>
      <c r="D208" s="58">
        <v>40</v>
      </c>
      <c r="E208" s="57" t="s">
        <v>192</v>
      </c>
      <c r="F208" s="46">
        <v>615</v>
      </c>
      <c r="G208" s="35">
        <f t="shared" si="33"/>
        <v>24600</v>
      </c>
      <c r="H208" s="28">
        <f t="shared" si="35"/>
        <v>24600</v>
      </c>
      <c r="I208" s="111"/>
      <c r="J208" s="188"/>
      <c r="K208" s="189"/>
      <c r="L208" s="183"/>
      <c r="M208" s="181"/>
      <c r="N208" s="178"/>
      <c r="O208" s="122"/>
      <c r="P208" s="178"/>
      <c r="Q208" s="122"/>
      <c r="R208" s="157"/>
      <c r="S208" s="152"/>
      <c r="T208" s="152"/>
      <c r="U208" s="152"/>
    </row>
    <row r="209" spans="1:21" ht="33.75" customHeight="1" thickBot="1" x14ac:dyDescent="0.3">
      <c r="A209" s="196">
        <v>24</v>
      </c>
      <c r="B209" s="199" t="s">
        <v>248</v>
      </c>
      <c r="C209" s="10" t="s">
        <v>249</v>
      </c>
      <c r="D209" s="10">
        <v>6</v>
      </c>
      <c r="E209" s="10" t="s">
        <v>123</v>
      </c>
      <c r="F209" s="32">
        <v>2990</v>
      </c>
      <c r="G209" s="35">
        <f t="shared" si="33"/>
        <v>17940</v>
      </c>
      <c r="H209" s="28">
        <f t="shared" si="35"/>
        <v>17940</v>
      </c>
      <c r="I209" s="37"/>
      <c r="J209" s="188">
        <f>SUM(H209:H212)+SUM(I209:I212)</f>
        <v>44130</v>
      </c>
      <c r="K209" s="189">
        <f t="shared" si="30"/>
        <v>26213.219999999998</v>
      </c>
      <c r="L209" s="183">
        <f t="shared" si="31"/>
        <v>26213</v>
      </c>
      <c r="M209" s="181">
        <f t="shared" si="32"/>
        <v>17917</v>
      </c>
      <c r="N209" s="178">
        <f>SUM(H209:H212)</f>
        <v>30130</v>
      </c>
      <c r="O209" s="128" t="s">
        <v>510</v>
      </c>
      <c r="P209" s="178">
        <f>SUM(I209:I212)</f>
        <v>14000</v>
      </c>
      <c r="Q209" s="122"/>
      <c r="R209" s="157" t="s">
        <v>523</v>
      </c>
      <c r="S209" s="163">
        <f>SUM(I209:I212)</f>
        <v>14000</v>
      </c>
      <c r="T209" s="163">
        <v>14000</v>
      </c>
      <c r="U209" s="152">
        <v>30130</v>
      </c>
    </row>
    <row r="210" spans="1:21" ht="33.75" customHeight="1" thickBot="1" x14ac:dyDescent="0.3">
      <c r="A210" s="197"/>
      <c r="B210" s="200"/>
      <c r="C210" s="10" t="s">
        <v>250</v>
      </c>
      <c r="D210" s="10">
        <v>10</v>
      </c>
      <c r="E210" s="10" t="s">
        <v>183</v>
      </c>
      <c r="F210" s="32">
        <v>439</v>
      </c>
      <c r="G210" s="35">
        <f t="shared" si="33"/>
        <v>4390</v>
      </c>
      <c r="H210" s="28">
        <f t="shared" si="35"/>
        <v>4390</v>
      </c>
      <c r="I210" s="37"/>
      <c r="J210" s="188"/>
      <c r="K210" s="189"/>
      <c r="L210" s="183"/>
      <c r="M210" s="181"/>
      <c r="N210" s="178"/>
      <c r="O210" s="122"/>
      <c r="P210" s="178"/>
      <c r="Q210" s="122"/>
      <c r="R210" s="157"/>
      <c r="S210" s="163"/>
      <c r="T210" s="163"/>
      <c r="U210" s="152"/>
    </row>
    <row r="211" spans="1:21" ht="33.75" customHeight="1" thickBot="1" x14ac:dyDescent="0.3">
      <c r="A211" s="197"/>
      <c r="B211" s="200"/>
      <c r="C211" s="11" t="s">
        <v>251</v>
      </c>
      <c r="D211" s="11">
        <v>1</v>
      </c>
      <c r="E211" s="11" t="s">
        <v>185</v>
      </c>
      <c r="F211" s="25">
        <v>7800</v>
      </c>
      <c r="G211" s="35">
        <f t="shared" si="33"/>
        <v>7800</v>
      </c>
      <c r="H211" s="28">
        <f t="shared" si="35"/>
        <v>7800</v>
      </c>
      <c r="I211" s="37"/>
      <c r="J211" s="188"/>
      <c r="K211" s="189"/>
      <c r="L211" s="183"/>
      <c r="M211" s="181"/>
      <c r="N211" s="178"/>
      <c r="O211" s="122"/>
      <c r="P211" s="178"/>
      <c r="Q211" s="122"/>
      <c r="R211" s="157"/>
      <c r="S211" s="163"/>
      <c r="T211" s="163"/>
      <c r="U211" s="152"/>
    </row>
    <row r="212" spans="1:21" ht="30.75" customHeight="1" thickBot="1" x14ac:dyDescent="0.3">
      <c r="A212" s="198"/>
      <c r="B212" s="201"/>
      <c r="C212" s="11" t="s">
        <v>252</v>
      </c>
      <c r="D212" s="11">
        <v>1</v>
      </c>
      <c r="E212" s="11" t="s">
        <v>123</v>
      </c>
      <c r="F212" s="25">
        <v>14000</v>
      </c>
      <c r="G212" s="35">
        <f t="shared" si="33"/>
        <v>14000</v>
      </c>
      <c r="H212" s="37"/>
      <c r="I212" s="37">
        <f t="shared" ref="I212" si="36">G212</f>
        <v>14000</v>
      </c>
      <c r="J212" s="188"/>
      <c r="K212" s="189"/>
      <c r="L212" s="183"/>
      <c r="M212" s="181"/>
      <c r="N212" s="178"/>
      <c r="O212" s="122"/>
      <c r="P212" s="178"/>
      <c r="Q212" s="122"/>
      <c r="R212" s="157"/>
      <c r="S212" s="163"/>
      <c r="T212" s="163"/>
      <c r="U212" s="152"/>
    </row>
    <row r="213" spans="1:21" ht="33.75" customHeight="1" thickBot="1" x14ac:dyDescent="0.3">
      <c r="A213" s="196">
        <v>25</v>
      </c>
      <c r="B213" s="196" t="s">
        <v>253</v>
      </c>
      <c r="C213" s="10" t="s">
        <v>254</v>
      </c>
      <c r="D213" s="10">
        <v>10</v>
      </c>
      <c r="E213" s="10" t="s">
        <v>123</v>
      </c>
      <c r="F213" s="32">
        <v>4000</v>
      </c>
      <c r="G213" s="35">
        <f t="shared" si="33"/>
        <v>40000</v>
      </c>
      <c r="H213" s="24">
        <f>G213</f>
        <v>40000</v>
      </c>
      <c r="I213" s="37"/>
      <c r="J213" s="188">
        <f>SUM(H213:H216)+SUM(I213:I216)</f>
        <v>77500</v>
      </c>
      <c r="K213" s="189">
        <f t="shared" si="30"/>
        <v>46035</v>
      </c>
      <c r="L213" s="183">
        <f t="shared" si="31"/>
        <v>46035</v>
      </c>
      <c r="M213" s="181">
        <f t="shared" si="32"/>
        <v>31465</v>
      </c>
      <c r="N213" s="178">
        <f>SUM(H213:H216)</f>
        <v>48000</v>
      </c>
      <c r="O213" s="122" t="s">
        <v>513</v>
      </c>
      <c r="P213" s="178">
        <f>SUM(I213:I216)</f>
        <v>29500</v>
      </c>
      <c r="Q213" s="122"/>
      <c r="R213" s="157" t="s">
        <v>524</v>
      </c>
      <c r="S213" s="163">
        <f>SUM(I213:I216)</f>
        <v>29500</v>
      </c>
      <c r="T213" s="163">
        <v>29500</v>
      </c>
      <c r="U213" s="152">
        <v>48000</v>
      </c>
    </row>
    <row r="214" spans="1:21" ht="33.75" customHeight="1" thickBot="1" x14ac:dyDescent="0.3">
      <c r="A214" s="197"/>
      <c r="B214" s="197"/>
      <c r="C214" s="11" t="s">
        <v>255</v>
      </c>
      <c r="D214" s="11">
        <v>2</v>
      </c>
      <c r="E214" s="11" t="s">
        <v>185</v>
      </c>
      <c r="F214" s="25">
        <v>4000</v>
      </c>
      <c r="G214" s="35">
        <f t="shared" si="33"/>
        <v>8000</v>
      </c>
      <c r="H214" s="24">
        <f>G214</f>
        <v>8000</v>
      </c>
      <c r="I214" s="37"/>
      <c r="J214" s="188"/>
      <c r="K214" s="189"/>
      <c r="L214" s="183"/>
      <c r="M214" s="181"/>
      <c r="N214" s="178"/>
      <c r="O214" s="122"/>
      <c r="P214" s="178"/>
      <c r="Q214" s="122"/>
      <c r="R214" s="157"/>
      <c r="S214" s="163"/>
      <c r="T214" s="163"/>
      <c r="U214" s="152"/>
    </row>
    <row r="215" spans="1:21" ht="33.75" customHeight="1" thickBot="1" x14ac:dyDescent="0.3">
      <c r="A215" s="197"/>
      <c r="B215" s="197"/>
      <c r="C215" s="10" t="s">
        <v>256</v>
      </c>
      <c r="D215" s="10">
        <v>10</v>
      </c>
      <c r="E215" s="10" t="s">
        <v>204</v>
      </c>
      <c r="F215" s="32">
        <v>2190</v>
      </c>
      <c r="G215" s="35">
        <f>D215*F215</f>
        <v>21900</v>
      </c>
      <c r="H215" s="24"/>
      <c r="I215" s="37">
        <f t="shared" ref="I215:I217" si="37">G215</f>
        <v>21900</v>
      </c>
      <c r="J215" s="188"/>
      <c r="K215" s="189"/>
      <c r="L215" s="183"/>
      <c r="M215" s="181"/>
      <c r="N215" s="178"/>
      <c r="O215" s="122"/>
      <c r="P215" s="178"/>
      <c r="Q215" s="122"/>
      <c r="R215" s="157"/>
      <c r="S215" s="163"/>
      <c r="T215" s="163"/>
      <c r="U215" s="152"/>
    </row>
    <row r="216" spans="1:21" ht="51.75" customHeight="1" thickBot="1" x14ac:dyDescent="0.3">
      <c r="A216" s="197"/>
      <c r="B216" s="197"/>
      <c r="C216" s="7" t="s">
        <v>257</v>
      </c>
      <c r="D216" s="7">
        <v>10</v>
      </c>
      <c r="E216" s="11" t="s">
        <v>204</v>
      </c>
      <c r="F216" s="7">
        <v>760</v>
      </c>
      <c r="G216" s="63">
        <f t="shared" ref="G216" si="38">D216*F216</f>
        <v>7600</v>
      </c>
      <c r="H216" s="81"/>
      <c r="I216" s="37">
        <f t="shared" si="37"/>
        <v>7600</v>
      </c>
      <c r="J216" s="188"/>
      <c r="K216" s="189"/>
      <c r="L216" s="183"/>
      <c r="M216" s="181"/>
      <c r="N216" s="178"/>
      <c r="O216" s="122"/>
      <c r="P216" s="178"/>
      <c r="Q216" s="122"/>
      <c r="R216" s="157"/>
      <c r="S216" s="163"/>
      <c r="T216" s="163"/>
      <c r="U216" s="152"/>
    </row>
    <row r="217" spans="1:21" ht="29.25" customHeight="1" thickBot="1" x14ac:dyDescent="0.3">
      <c r="A217" s="196">
        <v>26</v>
      </c>
      <c r="B217" s="211" t="s">
        <v>51</v>
      </c>
      <c r="C217" s="8" t="s">
        <v>62</v>
      </c>
      <c r="D217" s="1">
        <v>1</v>
      </c>
      <c r="E217" s="8" t="s">
        <v>52</v>
      </c>
      <c r="F217" s="30">
        <v>14800</v>
      </c>
      <c r="G217" s="35">
        <f t="shared" si="33"/>
        <v>14800</v>
      </c>
      <c r="H217" s="48"/>
      <c r="I217" s="37">
        <f t="shared" si="37"/>
        <v>14800</v>
      </c>
      <c r="J217" s="188">
        <f>SUM(H217:H227)+SUM(I217:I227)</f>
        <v>77200</v>
      </c>
      <c r="K217" s="189">
        <f t="shared" si="30"/>
        <v>45856.799999999996</v>
      </c>
      <c r="L217" s="183">
        <f t="shared" si="31"/>
        <v>45857</v>
      </c>
      <c r="M217" s="181">
        <f t="shared" si="32"/>
        <v>31343</v>
      </c>
      <c r="N217" s="178">
        <f>SUM(H217:H227)</f>
        <v>62400</v>
      </c>
      <c r="O217" s="122"/>
      <c r="P217" s="178">
        <f>SUM(I217:I227)</f>
        <v>14800</v>
      </c>
      <c r="Q217" s="122"/>
      <c r="R217" s="157" t="s">
        <v>525</v>
      </c>
      <c r="S217" s="163">
        <f>SUM(I217:I227)</f>
        <v>14800</v>
      </c>
      <c r="T217" s="163">
        <v>14800</v>
      </c>
      <c r="U217" s="152">
        <v>62400</v>
      </c>
    </row>
    <row r="218" spans="1:21" ht="25.5" customHeight="1" thickBot="1" x14ac:dyDescent="0.3">
      <c r="A218" s="197"/>
      <c r="B218" s="212"/>
      <c r="C218" s="9" t="s">
        <v>63</v>
      </c>
      <c r="D218" s="2">
        <v>20</v>
      </c>
      <c r="E218" s="9" t="s">
        <v>53</v>
      </c>
      <c r="F218" s="31">
        <v>800</v>
      </c>
      <c r="G218" s="35">
        <f t="shared" si="33"/>
        <v>16000</v>
      </c>
      <c r="H218" s="28">
        <f t="shared" ref="H218:H230" si="39">G218</f>
        <v>16000</v>
      </c>
      <c r="I218" s="112"/>
      <c r="J218" s="188"/>
      <c r="K218" s="189"/>
      <c r="L218" s="183"/>
      <c r="M218" s="181"/>
      <c r="N218" s="178"/>
      <c r="O218" s="122"/>
      <c r="P218" s="178"/>
      <c r="Q218" s="122"/>
      <c r="R218" s="157"/>
      <c r="S218" s="163"/>
      <c r="T218" s="163"/>
      <c r="U218" s="152"/>
    </row>
    <row r="219" spans="1:21" ht="20.25" thickBot="1" x14ac:dyDescent="0.3">
      <c r="A219" s="197"/>
      <c r="B219" s="212"/>
      <c r="C219" s="9" t="s">
        <v>64</v>
      </c>
      <c r="D219" s="2">
        <v>2</v>
      </c>
      <c r="E219" s="9" t="s">
        <v>53</v>
      </c>
      <c r="F219" s="31">
        <v>1800</v>
      </c>
      <c r="G219" s="35">
        <f t="shared" si="33"/>
        <v>3600</v>
      </c>
      <c r="H219" s="28">
        <f t="shared" si="39"/>
        <v>3600</v>
      </c>
      <c r="I219" s="112"/>
      <c r="J219" s="188"/>
      <c r="K219" s="189"/>
      <c r="L219" s="183"/>
      <c r="M219" s="181"/>
      <c r="N219" s="178"/>
      <c r="O219" s="122"/>
      <c r="P219" s="178"/>
      <c r="Q219" s="122"/>
      <c r="R219" s="157"/>
      <c r="S219" s="163"/>
      <c r="T219" s="163"/>
      <c r="U219" s="152"/>
    </row>
    <row r="220" spans="1:21" ht="33.75" customHeight="1" thickBot="1" x14ac:dyDescent="0.3">
      <c r="A220" s="197"/>
      <c r="B220" s="212"/>
      <c r="C220" s="9" t="s">
        <v>65</v>
      </c>
      <c r="D220" s="2">
        <v>1</v>
      </c>
      <c r="E220" s="9" t="s">
        <v>53</v>
      </c>
      <c r="F220" s="31">
        <v>2800</v>
      </c>
      <c r="G220" s="35">
        <f t="shared" si="33"/>
        <v>2800</v>
      </c>
      <c r="H220" s="28">
        <f t="shared" si="39"/>
        <v>2800</v>
      </c>
      <c r="I220" s="112"/>
      <c r="J220" s="188"/>
      <c r="K220" s="189"/>
      <c r="L220" s="183"/>
      <c r="M220" s="181"/>
      <c r="N220" s="178"/>
      <c r="O220" s="122"/>
      <c r="P220" s="178"/>
      <c r="Q220" s="122"/>
      <c r="R220" s="157"/>
      <c r="S220" s="163"/>
      <c r="T220" s="163"/>
      <c r="U220" s="152"/>
    </row>
    <row r="221" spans="1:21" ht="33.75" customHeight="1" thickBot="1" x14ac:dyDescent="0.3">
      <c r="A221" s="197"/>
      <c r="B221" s="212"/>
      <c r="C221" s="9" t="s">
        <v>66</v>
      </c>
      <c r="D221" s="2">
        <v>10</v>
      </c>
      <c r="E221" s="9" t="s">
        <v>35</v>
      </c>
      <c r="F221" s="31">
        <v>600</v>
      </c>
      <c r="G221" s="35">
        <f t="shared" si="33"/>
        <v>6000</v>
      </c>
      <c r="H221" s="28">
        <f t="shared" si="39"/>
        <v>6000</v>
      </c>
      <c r="I221" s="112"/>
      <c r="J221" s="188"/>
      <c r="K221" s="189"/>
      <c r="L221" s="183"/>
      <c r="M221" s="181"/>
      <c r="N221" s="178"/>
      <c r="O221" s="122"/>
      <c r="P221" s="178"/>
      <c r="Q221" s="122"/>
      <c r="R221" s="157"/>
      <c r="S221" s="163"/>
      <c r="T221" s="163"/>
      <c r="U221" s="152"/>
    </row>
    <row r="222" spans="1:21" ht="27" customHeight="1" thickBot="1" x14ac:dyDescent="0.3">
      <c r="A222" s="197"/>
      <c r="B222" s="212"/>
      <c r="C222" s="9" t="s">
        <v>67</v>
      </c>
      <c r="D222" s="2">
        <v>1</v>
      </c>
      <c r="E222" s="9" t="s">
        <v>53</v>
      </c>
      <c r="F222" s="31">
        <v>4000</v>
      </c>
      <c r="G222" s="35">
        <f t="shared" si="33"/>
        <v>4000</v>
      </c>
      <c r="H222" s="28">
        <f t="shared" si="39"/>
        <v>4000</v>
      </c>
      <c r="I222" s="112"/>
      <c r="J222" s="188"/>
      <c r="K222" s="189"/>
      <c r="L222" s="183"/>
      <c r="M222" s="181"/>
      <c r="N222" s="178"/>
      <c r="O222" s="122"/>
      <c r="P222" s="178"/>
      <c r="Q222" s="122"/>
      <c r="R222" s="157"/>
      <c r="S222" s="163"/>
      <c r="T222" s="163"/>
      <c r="U222" s="152"/>
    </row>
    <row r="223" spans="1:21" ht="33.75" customHeight="1" thickBot="1" x14ac:dyDescent="0.3">
      <c r="A223" s="197"/>
      <c r="B223" s="212"/>
      <c r="C223" s="9" t="s">
        <v>68</v>
      </c>
      <c r="D223" s="2">
        <v>1</v>
      </c>
      <c r="E223" s="9" t="s">
        <v>53</v>
      </c>
      <c r="F223" s="31">
        <v>4000</v>
      </c>
      <c r="G223" s="35">
        <f t="shared" si="33"/>
        <v>4000</v>
      </c>
      <c r="H223" s="28">
        <f t="shared" si="39"/>
        <v>4000</v>
      </c>
      <c r="I223" s="112"/>
      <c r="J223" s="188"/>
      <c r="K223" s="189"/>
      <c r="L223" s="183"/>
      <c r="M223" s="181"/>
      <c r="N223" s="178"/>
      <c r="O223" s="122"/>
      <c r="P223" s="178"/>
      <c r="Q223" s="122"/>
      <c r="R223" s="157"/>
      <c r="S223" s="163"/>
      <c r="T223" s="163"/>
      <c r="U223" s="152"/>
    </row>
    <row r="224" spans="1:21" ht="33.75" customHeight="1" thickBot="1" x14ac:dyDescent="0.3">
      <c r="A224" s="197"/>
      <c r="B224" s="212"/>
      <c r="C224" s="9" t="s">
        <v>69</v>
      </c>
      <c r="D224" s="2">
        <v>2</v>
      </c>
      <c r="E224" s="9" t="s">
        <v>35</v>
      </c>
      <c r="F224" s="31">
        <v>8000</v>
      </c>
      <c r="G224" s="35">
        <f t="shared" si="33"/>
        <v>16000</v>
      </c>
      <c r="H224" s="28">
        <f t="shared" si="39"/>
        <v>16000</v>
      </c>
      <c r="I224" s="112"/>
      <c r="J224" s="188"/>
      <c r="K224" s="189"/>
      <c r="L224" s="183"/>
      <c r="M224" s="181"/>
      <c r="N224" s="178"/>
      <c r="O224" s="122"/>
      <c r="P224" s="178"/>
      <c r="Q224" s="122"/>
      <c r="R224" s="157"/>
      <c r="S224" s="163"/>
      <c r="T224" s="163"/>
      <c r="U224" s="152"/>
    </row>
    <row r="225" spans="1:21" ht="20.25" thickBot="1" x14ac:dyDescent="0.3">
      <c r="A225" s="197"/>
      <c r="B225" s="212"/>
      <c r="C225" s="9" t="s">
        <v>258</v>
      </c>
      <c r="D225" s="2">
        <v>8</v>
      </c>
      <c r="E225" s="9" t="s">
        <v>53</v>
      </c>
      <c r="F225" s="31">
        <v>500</v>
      </c>
      <c r="G225" s="35">
        <f t="shared" si="33"/>
        <v>4000</v>
      </c>
      <c r="H225" s="28">
        <f t="shared" si="39"/>
        <v>4000</v>
      </c>
      <c r="I225" s="112"/>
      <c r="J225" s="188"/>
      <c r="K225" s="189"/>
      <c r="L225" s="183"/>
      <c r="M225" s="181"/>
      <c r="N225" s="178"/>
      <c r="O225" s="122"/>
      <c r="P225" s="178"/>
      <c r="Q225" s="122"/>
      <c r="R225" s="157"/>
      <c r="S225" s="163"/>
      <c r="T225" s="163"/>
      <c r="U225" s="152"/>
    </row>
    <row r="226" spans="1:21" ht="33.75" customHeight="1" thickBot="1" x14ac:dyDescent="0.3">
      <c r="A226" s="197"/>
      <c r="B226" s="212"/>
      <c r="C226" s="9" t="s">
        <v>259</v>
      </c>
      <c r="D226" s="2">
        <v>2</v>
      </c>
      <c r="E226" s="9" t="s">
        <v>54</v>
      </c>
      <c r="F226" s="31">
        <v>1000</v>
      </c>
      <c r="G226" s="35">
        <f t="shared" si="33"/>
        <v>2000</v>
      </c>
      <c r="H226" s="28">
        <f t="shared" si="39"/>
        <v>2000</v>
      </c>
      <c r="I226" s="112"/>
      <c r="J226" s="188"/>
      <c r="K226" s="189"/>
      <c r="L226" s="183"/>
      <c r="M226" s="181"/>
      <c r="N226" s="178"/>
      <c r="O226" s="122"/>
      <c r="P226" s="178"/>
      <c r="Q226" s="122"/>
      <c r="R226" s="157"/>
      <c r="S226" s="163"/>
      <c r="T226" s="163"/>
      <c r="U226" s="152"/>
    </row>
    <row r="227" spans="1:21" ht="24" customHeight="1" thickBot="1" x14ac:dyDescent="0.3">
      <c r="A227" s="197"/>
      <c r="B227" s="212"/>
      <c r="C227" s="9" t="s">
        <v>260</v>
      </c>
      <c r="D227" s="2">
        <v>5</v>
      </c>
      <c r="E227" s="9" t="s">
        <v>42</v>
      </c>
      <c r="F227" s="31">
        <v>800</v>
      </c>
      <c r="G227" s="35">
        <f t="shared" si="33"/>
        <v>4000</v>
      </c>
      <c r="H227" s="28">
        <f t="shared" si="39"/>
        <v>4000</v>
      </c>
      <c r="I227" s="112"/>
      <c r="J227" s="188"/>
      <c r="K227" s="189"/>
      <c r="L227" s="183"/>
      <c r="M227" s="181"/>
      <c r="N227" s="178"/>
      <c r="O227" s="122"/>
      <c r="P227" s="178"/>
      <c r="Q227" s="122"/>
      <c r="R227" s="157"/>
      <c r="S227" s="163"/>
      <c r="T227" s="163"/>
      <c r="U227" s="152"/>
    </row>
    <row r="228" spans="1:21" ht="23.25" customHeight="1" thickBot="1" x14ac:dyDescent="0.3">
      <c r="A228" s="213">
        <v>27</v>
      </c>
      <c r="B228" s="193" t="s">
        <v>294</v>
      </c>
      <c r="C228" s="11" t="s">
        <v>296</v>
      </c>
      <c r="D228" s="11">
        <v>4</v>
      </c>
      <c r="E228" s="11" t="s">
        <v>185</v>
      </c>
      <c r="F228" s="25">
        <v>1999</v>
      </c>
      <c r="G228" s="35">
        <f t="shared" si="33"/>
        <v>7996</v>
      </c>
      <c r="H228" s="28">
        <f t="shared" si="39"/>
        <v>7996</v>
      </c>
      <c r="I228" s="37"/>
      <c r="J228" s="188">
        <f>SUM(H228:H229)+SUM(I228:I229)</f>
        <v>17296</v>
      </c>
      <c r="K228" s="189">
        <f t="shared" si="30"/>
        <v>10273.823999999999</v>
      </c>
      <c r="L228" s="183">
        <f t="shared" si="31"/>
        <v>10274</v>
      </c>
      <c r="M228" s="181">
        <f t="shared" si="32"/>
        <v>7022</v>
      </c>
      <c r="N228" s="178">
        <f>SUM(H228:H229)</f>
        <v>17296</v>
      </c>
      <c r="O228" s="122"/>
      <c r="P228" s="178">
        <f>SUM(I228:I229)</f>
        <v>0</v>
      </c>
      <c r="Q228" s="122"/>
      <c r="R228" s="157" t="s">
        <v>526</v>
      </c>
      <c r="S228" s="152">
        <f>SUM(I228:I229)</f>
        <v>0</v>
      </c>
      <c r="T228" s="152">
        <v>0</v>
      </c>
      <c r="U228" s="152">
        <v>17296</v>
      </c>
    </row>
    <row r="229" spans="1:21" ht="41.25" customHeight="1" thickBot="1" x14ac:dyDescent="0.3">
      <c r="A229" s="214"/>
      <c r="B229" s="195"/>
      <c r="C229" s="11" t="s">
        <v>297</v>
      </c>
      <c r="D229" s="11">
        <v>2</v>
      </c>
      <c r="E229" s="11" t="s">
        <v>209</v>
      </c>
      <c r="F229" s="25">
        <v>4650</v>
      </c>
      <c r="G229" s="35">
        <f t="shared" si="33"/>
        <v>9300</v>
      </c>
      <c r="H229" s="28">
        <f t="shared" si="39"/>
        <v>9300</v>
      </c>
      <c r="I229" s="37"/>
      <c r="J229" s="188"/>
      <c r="K229" s="189"/>
      <c r="L229" s="183"/>
      <c r="M229" s="181"/>
      <c r="N229" s="178"/>
      <c r="O229" s="122"/>
      <c r="P229" s="178"/>
      <c r="Q229" s="122"/>
      <c r="R229" s="157"/>
      <c r="S229" s="152"/>
      <c r="T229" s="152"/>
      <c r="U229" s="152"/>
    </row>
    <row r="230" spans="1:21" ht="29.25" customHeight="1" thickBot="1" x14ac:dyDescent="0.3">
      <c r="A230" s="196">
        <v>28</v>
      </c>
      <c r="B230" s="196" t="s">
        <v>261</v>
      </c>
      <c r="C230" s="10" t="s">
        <v>262</v>
      </c>
      <c r="D230" s="10">
        <v>1</v>
      </c>
      <c r="E230" s="10" t="s">
        <v>123</v>
      </c>
      <c r="F230" s="32">
        <v>7499</v>
      </c>
      <c r="G230" s="35">
        <f t="shared" si="33"/>
        <v>7499</v>
      </c>
      <c r="H230" s="28">
        <f t="shared" si="39"/>
        <v>7499</v>
      </c>
      <c r="I230" s="37"/>
      <c r="J230" s="188">
        <f>SUM(H230:H241)+SUM(I230:I241)</f>
        <v>19883</v>
      </c>
      <c r="K230" s="189">
        <f t="shared" si="30"/>
        <v>11810.501999999999</v>
      </c>
      <c r="L230" s="183">
        <f t="shared" si="31"/>
        <v>11811</v>
      </c>
      <c r="M230" s="181">
        <f t="shared" si="32"/>
        <v>8072</v>
      </c>
      <c r="N230" s="178">
        <f>SUM(H230:H241)</f>
        <v>7499</v>
      </c>
      <c r="O230" s="122"/>
      <c r="P230" s="178">
        <f>SUM(I230:I241)</f>
        <v>12384</v>
      </c>
      <c r="Q230" s="122"/>
      <c r="R230" s="157" t="s">
        <v>527</v>
      </c>
      <c r="S230" s="163">
        <f>SUM(I230:I241)</f>
        <v>12384</v>
      </c>
      <c r="T230" s="163">
        <v>12384</v>
      </c>
      <c r="U230" s="152">
        <v>7499</v>
      </c>
    </row>
    <row r="231" spans="1:21" ht="42" customHeight="1" thickBot="1" x14ac:dyDescent="0.3">
      <c r="A231" s="197"/>
      <c r="B231" s="197"/>
      <c r="C231" s="11" t="s">
        <v>263</v>
      </c>
      <c r="D231" s="11">
        <v>1</v>
      </c>
      <c r="E231" s="11" t="s">
        <v>194</v>
      </c>
      <c r="F231" s="25">
        <v>770</v>
      </c>
      <c r="G231" s="35">
        <f t="shared" si="33"/>
        <v>770</v>
      </c>
      <c r="H231" s="37"/>
      <c r="I231" s="37">
        <f t="shared" ref="I231:I245" si="40">G231</f>
        <v>770</v>
      </c>
      <c r="J231" s="188"/>
      <c r="K231" s="189"/>
      <c r="L231" s="183"/>
      <c r="M231" s="181"/>
      <c r="N231" s="178"/>
      <c r="O231" s="122"/>
      <c r="P231" s="178"/>
      <c r="Q231" s="122"/>
      <c r="R231" s="157"/>
      <c r="S231" s="163"/>
      <c r="T231" s="163"/>
      <c r="U231" s="152"/>
    </row>
    <row r="232" spans="1:21" ht="51" customHeight="1" thickBot="1" x14ac:dyDescent="0.3">
      <c r="A232" s="197"/>
      <c r="B232" s="197"/>
      <c r="C232" s="11" t="s">
        <v>264</v>
      </c>
      <c r="D232" s="11">
        <v>1</v>
      </c>
      <c r="E232" s="11" t="s">
        <v>194</v>
      </c>
      <c r="F232" s="25">
        <v>420</v>
      </c>
      <c r="G232" s="35">
        <f t="shared" si="33"/>
        <v>420</v>
      </c>
      <c r="H232" s="37"/>
      <c r="I232" s="37">
        <f t="shared" si="40"/>
        <v>420</v>
      </c>
      <c r="J232" s="188"/>
      <c r="K232" s="189"/>
      <c r="L232" s="183"/>
      <c r="M232" s="181"/>
      <c r="N232" s="178"/>
      <c r="O232" s="122"/>
      <c r="P232" s="178"/>
      <c r="Q232" s="122"/>
      <c r="R232" s="157"/>
      <c r="S232" s="163"/>
      <c r="T232" s="163"/>
      <c r="U232" s="152"/>
    </row>
    <row r="233" spans="1:21" ht="78.75" customHeight="1" thickBot="1" x14ac:dyDescent="0.3">
      <c r="A233" s="197"/>
      <c r="B233" s="197"/>
      <c r="C233" s="11" t="s">
        <v>265</v>
      </c>
      <c r="D233" s="11">
        <v>1</v>
      </c>
      <c r="E233" s="11" t="s">
        <v>194</v>
      </c>
      <c r="F233" s="25">
        <v>420</v>
      </c>
      <c r="G233" s="35">
        <f t="shared" si="33"/>
        <v>420</v>
      </c>
      <c r="H233" s="37"/>
      <c r="I233" s="37">
        <f t="shared" si="40"/>
        <v>420</v>
      </c>
      <c r="J233" s="188"/>
      <c r="K233" s="189"/>
      <c r="L233" s="183"/>
      <c r="M233" s="181"/>
      <c r="N233" s="178"/>
      <c r="O233" s="122"/>
      <c r="P233" s="178"/>
      <c r="Q233" s="122"/>
      <c r="R233" s="157"/>
      <c r="S233" s="163"/>
      <c r="T233" s="163"/>
      <c r="U233" s="152"/>
    </row>
    <row r="234" spans="1:21" ht="69" customHeight="1" thickBot="1" x14ac:dyDescent="0.3">
      <c r="A234" s="197"/>
      <c r="B234" s="197"/>
      <c r="C234" s="11" t="s">
        <v>266</v>
      </c>
      <c r="D234" s="11">
        <v>1</v>
      </c>
      <c r="E234" s="11" t="s">
        <v>204</v>
      </c>
      <c r="F234" s="25">
        <v>2195</v>
      </c>
      <c r="G234" s="35">
        <f t="shared" si="33"/>
        <v>2195</v>
      </c>
      <c r="H234" s="37"/>
      <c r="I234" s="37">
        <f t="shared" si="40"/>
        <v>2195</v>
      </c>
      <c r="J234" s="188"/>
      <c r="K234" s="189"/>
      <c r="L234" s="183"/>
      <c r="M234" s="181"/>
      <c r="N234" s="178"/>
      <c r="O234" s="122"/>
      <c r="P234" s="178"/>
      <c r="Q234" s="122"/>
      <c r="R234" s="157"/>
      <c r="S234" s="163"/>
      <c r="T234" s="163"/>
      <c r="U234" s="152"/>
    </row>
    <row r="235" spans="1:21" ht="74.25" customHeight="1" thickBot="1" x14ac:dyDescent="0.3">
      <c r="A235" s="197"/>
      <c r="B235" s="197"/>
      <c r="C235" s="11" t="s">
        <v>267</v>
      </c>
      <c r="D235" s="11">
        <v>1</v>
      </c>
      <c r="E235" s="11" t="s">
        <v>204</v>
      </c>
      <c r="F235" s="25">
        <v>949</v>
      </c>
      <c r="G235" s="35">
        <f t="shared" si="33"/>
        <v>949</v>
      </c>
      <c r="H235" s="37"/>
      <c r="I235" s="37">
        <f t="shared" si="40"/>
        <v>949</v>
      </c>
      <c r="J235" s="188"/>
      <c r="K235" s="189"/>
      <c r="L235" s="183"/>
      <c r="M235" s="181"/>
      <c r="N235" s="178"/>
      <c r="O235" s="122"/>
      <c r="P235" s="178"/>
      <c r="Q235" s="122"/>
      <c r="R235" s="157"/>
      <c r="S235" s="163"/>
      <c r="T235" s="163"/>
      <c r="U235" s="152"/>
    </row>
    <row r="236" spans="1:21" ht="59.25" customHeight="1" thickBot="1" x14ac:dyDescent="0.3">
      <c r="A236" s="197"/>
      <c r="B236" s="197"/>
      <c r="C236" s="11" t="s">
        <v>268</v>
      </c>
      <c r="D236" s="11">
        <v>1</v>
      </c>
      <c r="E236" s="11" t="s">
        <v>204</v>
      </c>
      <c r="F236" s="25">
        <v>899</v>
      </c>
      <c r="G236" s="35">
        <f t="shared" si="33"/>
        <v>899</v>
      </c>
      <c r="H236" s="37"/>
      <c r="I236" s="37">
        <f t="shared" si="40"/>
        <v>899</v>
      </c>
      <c r="J236" s="188"/>
      <c r="K236" s="189"/>
      <c r="L236" s="183"/>
      <c r="M236" s="181"/>
      <c r="N236" s="178"/>
      <c r="O236" s="122"/>
      <c r="P236" s="178"/>
      <c r="Q236" s="122"/>
      <c r="R236" s="157"/>
      <c r="S236" s="163"/>
      <c r="T236" s="163"/>
      <c r="U236" s="152"/>
    </row>
    <row r="237" spans="1:21" ht="47.25" customHeight="1" thickBot="1" x14ac:dyDescent="0.3">
      <c r="A237" s="197"/>
      <c r="B237" s="197"/>
      <c r="C237" s="11" t="s">
        <v>269</v>
      </c>
      <c r="D237" s="11">
        <v>1</v>
      </c>
      <c r="E237" s="11" t="s">
        <v>194</v>
      </c>
      <c r="F237" s="25">
        <v>630</v>
      </c>
      <c r="G237" s="35">
        <f t="shared" si="33"/>
        <v>630</v>
      </c>
      <c r="H237" s="37"/>
      <c r="I237" s="37">
        <f t="shared" si="40"/>
        <v>630</v>
      </c>
      <c r="J237" s="188"/>
      <c r="K237" s="189"/>
      <c r="L237" s="183"/>
      <c r="M237" s="181"/>
      <c r="N237" s="178"/>
      <c r="O237" s="122"/>
      <c r="P237" s="178"/>
      <c r="Q237" s="122"/>
      <c r="R237" s="157"/>
      <c r="S237" s="163"/>
      <c r="T237" s="163"/>
      <c r="U237" s="152"/>
    </row>
    <row r="238" spans="1:21" ht="56.25" customHeight="1" thickBot="1" x14ac:dyDescent="0.3">
      <c r="A238" s="197"/>
      <c r="B238" s="197"/>
      <c r="C238" s="11" t="s">
        <v>270</v>
      </c>
      <c r="D238" s="11">
        <v>1</v>
      </c>
      <c r="E238" s="11" t="s">
        <v>204</v>
      </c>
      <c r="F238" s="25">
        <v>1799</v>
      </c>
      <c r="G238" s="35">
        <f t="shared" si="33"/>
        <v>1799</v>
      </c>
      <c r="H238" s="37"/>
      <c r="I238" s="37">
        <f t="shared" si="40"/>
        <v>1799</v>
      </c>
      <c r="J238" s="188"/>
      <c r="K238" s="189"/>
      <c r="L238" s="183"/>
      <c r="M238" s="181"/>
      <c r="N238" s="178"/>
      <c r="O238" s="122"/>
      <c r="P238" s="178"/>
      <c r="Q238" s="122"/>
      <c r="R238" s="157"/>
      <c r="S238" s="163"/>
      <c r="T238" s="163"/>
      <c r="U238" s="152"/>
    </row>
    <row r="239" spans="1:21" ht="55.5" customHeight="1" thickBot="1" x14ac:dyDescent="0.3">
      <c r="A239" s="197"/>
      <c r="B239" s="197"/>
      <c r="C239" s="11" t="s">
        <v>271</v>
      </c>
      <c r="D239" s="11">
        <v>1</v>
      </c>
      <c r="E239" s="11" t="s">
        <v>204</v>
      </c>
      <c r="F239" s="25">
        <v>999</v>
      </c>
      <c r="G239" s="35">
        <f t="shared" si="33"/>
        <v>999</v>
      </c>
      <c r="H239" s="37"/>
      <c r="I239" s="37">
        <f t="shared" si="40"/>
        <v>999</v>
      </c>
      <c r="J239" s="188"/>
      <c r="K239" s="189"/>
      <c r="L239" s="183"/>
      <c r="M239" s="181"/>
      <c r="N239" s="178"/>
      <c r="O239" s="122"/>
      <c r="P239" s="178"/>
      <c r="Q239" s="122"/>
      <c r="R239" s="157"/>
      <c r="S239" s="163"/>
      <c r="T239" s="163"/>
      <c r="U239" s="152"/>
    </row>
    <row r="240" spans="1:21" ht="75.75" customHeight="1" thickBot="1" x14ac:dyDescent="0.3">
      <c r="A240" s="197"/>
      <c r="B240" s="197"/>
      <c r="C240" s="11" t="s">
        <v>272</v>
      </c>
      <c r="D240" s="11">
        <v>1</v>
      </c>
      <c r="E240" s="11" t="s">
        <v>204</v>
      </c>
      <c r="F240" s="25">
        <v>999</v>
      </c>
      <c r="G240" s="35">
        <f t="shared" si="33"/>
        <v>999</v>
      </c>
      <c r="H240" s="37"/>
      <c r="I240" s="37">
        <f t="shared" si="40"/>
        <v>999</v>
      </c>
      <c r="J240" s="188"/>
      <c r="K240" s="189"/>
      <c r="L240" s="183"/>
      <c r="M240" s="181"/>
      <c r="N240" s="178"/>
      <c r="O240" s="122"/>
      <c r="P240" s="178"/>
      <c r="Q240" s="122"/>
      <c r="R240" s="157"/>
      <c r="S240" s="163"/>
      <c r="T240" s="163"/>
      <c r="U240" s="152"/>
    </row>
    <row r="241" spans="1:21" ht="74.25" customHeight="1" thickBot="1" x14ac:dyDescent="0.3">
      <c r="A241" s="198"/>
      <c r="B241" s="198"/>
      <c r="C241" s="11" t="s">
        <v>273</v>
      </c>
      <c r="D241" s="11">
        <v>1</v>
      </c>
      <c r="E241" s="11" t="s">
        <v>274</v>
      </c>
      <c r="F241" s="25">
        <v>2304</v>
      </c>
      <c r="G241" s="35">
        <f t="shared" si="33"/>
        <v>2304</v>
      </c>
      <c r="H241" s="37"/>
      <c r="I241" s="37">
        <f t="shared" si="40"/>
        <v>2304</v>
      </c>
      <c r="J241" s="188"/>
      <c r="K241" s="189"/>
      <c r="L241" s="183"/>
      <c r="M241" s="181"/>
      <c r="N241" s="178"/>
      <c r="O241" s="122"/>
      <c r="P241" s="178"/>
      <c r="Q241" s="122"/>
      <c r="R241" s="157"/>
      <c r="S241" s="163"/>
      <c r="T241" s="163"/>
      <c r="U241" s="152"/>
    </row>
    <row r="242" spans="1:21" ht="25.5" customHeight="1" thickBot="1" x14ac:dyDescent="0.3">
      <c r="A242" s="196">
        <v>29</v>
      </c>
      <c r="B242" s="196" t="s">
        <v>275</v>
      </c>
      <c r="C242" s="11" t="s">
        <v>276</v>
      </c>
      <c r="D242" s="11">
        <v>2</v>
      </c>
      <c r="E242" s="11" t="s">
        <v>37</v>
      </c>
      <c r="F242" s="25">
        <v>500</v>
      </c>
      <c r="G242" s="35">
        <f t="shared" si="33"/>
        <v>1000</v>
      </c>
      <c r="H242" s="37"/>
      <c r="I242" s="37">
        <f t="shared" si="40"/>
        <v>1000</v>
      </c>
      <c r="J242" s="188">
        <f>SUM(H242:H260)+SUM(I242:I260)</f>
        <v>29405</v>
      </c>
      <c r="K242" s="189">
        <f t="shared" si="30"/>
        <v>17466.57</v>
      </c>
      <c r="L242" s="183">
        <f t="shared" si="31"/>
        <v>17467</v>
      </c>
      <c r="M242" s="181">
        <f t="shared" si="32"/>
        <v>11938</v>
      </c>
      <c r="N242" s="178">
        <f>SUM(H242:H260)</f>
        <v>14900</v>
      </c>
      <c r="O242" s="122"/>
      <c r="P242" s="178">
        <f>SUM(I242:I260)</f>
        <v>14505</v>
      </c>
      <c r="Q242" s="122"/>
      <c r="R242" s="157" t="s">
        <v>528</v>
      </c>
      <c r="S242" s="163">
        <f>SUM(I242:I260)</f>
        <v>14505</v>
      </c>
      <c r="T242" s="163">
        <v>14505</v>
      </c>
      <c r="U242" s="152">
        <v>14900</v>
      </c>
    </row>
    <row r="243" spans="1:21" ht="30.75" customHeight="1" thickBot="1" x14ac:dyDescent="0.3">
      <c r="A243" s="197"/>
      <c r="B243" s="197"/>
      <c r="C243" s="11" t="s">
        <v>277</v>
      </c>
      <c r="D243" s="11">
        <v>5</v>
      </c>
      <c r="E243" s="11" t="s">
        <v>37</v>
      </c>
      <c r="F243" s="25">
        <v>350</v>
      </c>
      <c r="G243" s="35">
        <f t="shared" si="33"/>
        <v>1750</v>
      </c>
      <c r="H243" s="37"/>
      <c r="I243" s="37">
        <f t="shared" si="40"/>
        <v>1750</v>
      </c>
      <c r="J243" s="188"/>
      <c r="K243" s="189"/>
      <c r="L243" s="183"/>
      <c r="M243" s="181"/>
      <c r="N243" s="178"/>
      <c r="O243" s="122"/>
      <c r="P243" s="178"/>
      <c r="Q243" s="122"/>
      <c r="R243" s="157"/>
      <c r="S243" s="163"/>
      <c r="T243" s="163"/>
      <c r="U243" s="152"/>
    </row>
    <row r="244" spans="1:21" ht="24.75" customHeight="1" thickBot="1" x14ac:dyDescent="0.3">
      <c r="A244" s="197"/>
      <c r="B244" s="197"/>
      <c r="C244" s="11" t="s">
        <v>278</v>
      </c>
      <c r="D244" s="11">
        <v>2</v>
      </c>
      <c r="E244" s="11" t="s">
        <v>37</v>
      </c>
      <c r="F244" s="25">
        <v>390</v>
      </c>
      <c r="G244" s="35">
        <f t="shared" si="33"/>
        <v>780</v>
      </c>
      <c r="H244" s="37"/>
      <c r="I244" s="37">
        <f t="shared" si="40"/>
        <v>780</v>
      </c>
      <c r="J244" s="188"/>
      <c r="K244" s="189"/>
      <c r="L244" s="183"/>
      <c r="M244" s="181"/>
      <c r="N244" s="178"/>
      <c r="O244" s="122"/>
      <c r="P244" s="178"/>
      <c r="Q244" s="122"/>
      <c r="R244" s="157"/>
      <c r="S244" s="163"/>
      <c r="T244" s="163"/>
      <c r="U244" s="152"/>
    </row>
    <row r="245" spans="1:21" ht="21.75" customHeight="1" thickBot="1" x14ac:dyDescent="0.3">
      <c r="A245" s="197"/>
      <c r="B245" s="197"/>
      <c r="C245" s="11" t="s">
        <v>279</v>
      </c>
      <c r="D245" s="11">
        <v>2</v>
      </c>
      <c r="E245" s="11" t="s">
        <v>37</v>
      </c>
      <c r="F245" s="25">
        <v>390</v>
      </c>
      <c r="G245" s="35">
        <f t="shared" si="33"/>
        <v>780</v>
      </c>
      <c r="H245" s="37"/>
      <c r="I245" s="37">
        <f t="shared" si="40"/>
        <v>780</v>
      </c>
      <c r="J245" s="188"/>
      <c r="K245" s="189"/>
      <c r="L245" s="183"/>
      <c r="M245" s="181"/>
      <c r="N245" s="178"/>
      <c r="O245" s="122"/>
      <c r="P245" s="178"/>
      <c r="Q245" s="122"/>
      <c r="R245" s="157"/>
      <c r="S245" s="163"/>
      <c r="T245" s="163"/>
      <c r="U245" s="152"/>
    </row>
    <row r="246" spans="1:21" ht="39" customHeight="1" thickBot="1" x14ac:dyDescent="0.3">
      <c r="A246" s="197"/>
      <c r="B246" s="197"/>
      <c r="C246" s="11" t="s">
        <v>280</v>
      </c>
      <c r="D246" s="11">
        <v>5</v>
      </c>
      <c r="E246" s="11" t="s">
        <v>42</v>
      </c>
      <c r="F246" s="25">
        <v>1480</v>
      </c>
      <c r="G246" s="35">
        <f t="shared" si="33"/>
        <v>7400</v>
      </c>
      <c r="H246" s="28">
        <f t="shared" ref="H246:H252" si="41">G246</f>
        <v>7400</v>
      </c>
      <c r="I246" s="37"/>
      <c r="J246" s="188"/>
      <c r="K246" s="189"/>
      <c r="L246" s="183"/>
      <c r="M246" s="181"/>
      <c r="N246" s="178"/>
      <c r="O246" s="122"/>
      <c r="P246" s="178"/>
      <c r="Q246" s="122"/>
      <c r="R246" s="157"/>
      <c r="S246" s="163"/>
      <c r="T246" s="163"/>
      <c r="U246" s="152"/>
    </row>
    <row r="247" spans="1:21" ht="21.75" customHeight="1" thickBot="1" x14ac:dyDescent="0.3">
      <c r="A247" s="197"/>
      <c r="B247" s="197"/>
      <c r="C247" s="196" t="s">
        <v>128</v>
      </c>
      <c r="D247" s="196">
        <v>15</v>
      </c>
      <c r="E247" s="196" t="s">
        <v>0</v>
      </c>
      <c r="F247" s="206">
        <v>500</v>
      </c>
      <c r="G247" s="35">
        <f t="shared" si="33"/>
        <v>7500</v>
      </c>
      <c r="H247" s="28">
        <f t="shared" si="41"/>
        <v>7500</v>
      </c>
      <c r="I247" s="205"/>
      <c r="J247" s="188"/>
      <c r="K247" s="189"/>
      <c r="L247" s="183"/>
      <c r="M247" s="181"/>
      <c r="N247" s="178"/>
      <c r="O247" s="122"/>
      <c r="P247" s="178"/>
      <c r="Q247" s="122"/>
      <c r="R247" s="157"/>
      <c r="S247" s="163"/>
      <c r="T247" s="163"/>
      <c r="U247" s="152"/>
    </row>
    <row r="248" spans="1:21" ht="17.25" hidden="1" customHeight="1" thickBot="1" x14ac:dyDescent="0.3">
      <c r="A248" s="197"/>
      <c r="B248" s="197"/>
      <c r="C248" s="197"/>
      <c r="D248" s="197"/>
      <c r="E248" s="197"/>
      <c r="F248" s="207"/>
      <c r="G248" s="35">
        <f t="shared" si="33"/>
        <v>0</v>
      </c>
      <c r="H248" s="28">
        <f t="shared" si="41"/>
        <v>0</v>
      </c>
      <c r="I248" s="205"/>
      <c r="J248" s="188"/>
      <c r="K248" s="189"/>
      <c r="L248" s="183"/>
      <c r="M248" s="181"/>
      <c r="N248" s="178"/>
      <c r="O248" s="122"/>
      <c r="P248" s="178"/>
      <c r="Q248" s="122"/>
      <c r="R248" s="157"/>
      <c r="S248" s="163"/>
      <c r="T248" s="163"/>
      <c r="U248" s="152"/>
    </row>
    <row r="249" spans="1:21" ht="17.25" hidden="1" customHeight="1" thickBot="1" x14ac:dyDescent="0.3">
      <c r="A249" s="197"/>
      <c r="B249" s="197"/>
      <c r="C249" s="197"/>
      <c r="D249" s="197"/>
      <c r="E249" s="197"/>
      <c r="F249" s="207"/>
      <c r="G249" s="35">
        <f t="shared" si="33"/>
        <v>0</v>
      </c>
      <c r="H249" s="28">
        <f t="shared" si="41"/>
        <v>0</v>
      </c>
      <c r="I249" s="205"/>
      <c r="J249" s="188"/>
      <c r="K249" s="189"/>
      <c r="L249" s="183"/>
      <c r="M249" s="181"/>
      <c r="N249" s="178"/>
      <c r="O249" s="122"/>
      <c r="P249" s="178"/>
      <c r="Q249" s="122"/>
      <c r="R249" s="157"/>
      <c r="S249" s="163"/>
      <c r="T249" s="163"/>
      <c r="U249" s="152"/>
    </row>
    <row r="250" spans="1:21" ht="17.25" hidden="1" customHeight="1" thickBot="1" x14ac:dyDescent="0.3">
      <c r="A250" s="197"/>
      <c r="B250" s="197"/>
      <c r="C250" s="197"/>
      <c r="D250" s="197"/>
      <c r="E250" s="197"/>
      <c r="F250" s="207"/>
      <c r="G250" s="35">
        <f t="shared" si="33"/>
        <v>0</v>
      </c>
      <c r="H250" s="28">
        <f t="shared" si="41"/>
        <v>0</v>
      </c>
      <c r="I250" s="205"/>
      <c r="J250" s="188"/>
      <c r="K250" s="189"/>
      <c r="L250" s="183"/>
      <c r="M250" s="181"/>
      <c r="N250" s="178"/>
      <c r="O250" s="122"/>
      <c r="P250" s="178"/>
      <c r="Q250" s="122"/>
      <c r="R250" s="157"/>
      <c r="S250" s="163"/>
      <c r="T250" s="163"/>
      <c r="U250" s="152"/>
    </row>
    <row r="251" spans="1:21" ht="17.25" hidden="1" customHeight="1" thickBot="1" x14ac:dyDescent="0.3">
      <c r="A251" s="197"/>
      <c r="B251" s="197"/>
      <c r="C251" s="197"/>
      <c r="D251" s="197"/>
      <c r="E251" s="197"/>
      <c r="F251" s="207"/>
      <c r="G251" s="35">
        <f t="shared" si="33"/>
        <v>0</v>
      </c>
      <c r="H251" s="28">
        <f t="shared" si="41"/>
        <v>0</v>
      </c>
      <c r="I251" s="205"/>
      <c r="J251" s="188"/>
      <c r="K251" s="189"/>
      <c r="L251" s="183"/>
      <c r="M251" s="181"/>
      <c r="N251" s="178"/>
      <c r="O251" s="122"/>
      <c r="P251" s="178"/>
      <c r="Q251" s="122"/>
      <c r="R251" s="157"/>
      <c r="S251" s="163"/>
      <c r="T251" s="163"/>
      <c r="U251" s="152"/>
    </row>
    <row r="252" spans="1:21" ht="17.25" hidden="1" customHeight="1" thickBot="1" x14ac:dyDescent="0.3">
      <c r="A252" s="197"/>
      <c r="B252" s="197"/>
      <c r="C252" s="198"/>
      <c r="D252" s="198"/>
      <c r="E252" s="198"/>
      <c r="F252" s="208"/>
      <c r="G252" s="35">
        <f t="shared" si="33"/>
        <v>0</v>
      </c>
      <c r="H252" s="28">
        <f t="shared" si="41"/>
        <v>0</v>
      </c>
      <c r="I252" s="205"/>
      <c r="J252" s="188"/>
      <c r="K252" s="189"/>
      <c r="L252" s="183"/>
      <c r="M252" s="181"/>
      <c r="N252" s="178"/>
      <c r="O252" s="122"/>
      <c r="P252" s="178"/>
      <c r="Q252" s="122"/>
      <c r="R252" s="157"/>
      <c r="S252" s="163"/>
      <c r="T252" s="163"/>
      <c r="U252" s="152"/>
    </row>
    <row r="253" spans="1:21" ht="33.75" thickBot="1" x14ac:dyDescent="0.3">
      <c r="A253" s="197"/>
      <c r="B253" s="197"/>
      <c r="C253" s="11" t="s">
        <v>319</v>
      </c>
      <c r="D253" s="11">
        <v>1</v>
      </c>
      <c r="E253" s="11" t="s">
        <v>37</v>
      </c>
      <c r="F253" s="25">
        <v>1050</v>
      </c>
      <c r="G253" s="35">
        <f t="shared" si="33"/>
        <v>1050</v>
      </c>
      <c r="H253" s="37"/>
      <c r="I253" s="37">
        <f t="shared" ref="I253:I269" si="42">G253</f>
        <v>1050</v>
      </c>
      <c r="J253" s="188"/>
      <c r="K253" s="189"/>
      <c r="L253" s="183"/>
      <c r="M253" s="181"/>
      <c r="N253" s="178"/>
      <c r="O253" s="122"/>
      <c r="P253" s="178"/>
      <c r="Q253" s="122"/>
      <c r="R253" s="157"/>
      <c r="S253" s="163"/>
      <c r="T253" s="163"/>
      <c r="U253" s="152"/>
    </row>
    <row r="254" spans="1:21" ht="35.25" customHeight="1" thickBot="1" x14ac:dyDescent="0.3">
      <c r="A254" s="197"/>
      <c r="B254" s="197"/>
      <c r="C254" s="11" t="s">
        <v>318</v>
      </c>
      <c r="D254" s="11">
        <v>4</v>
      </c>
      <c r="E254" s="11" t="s">
        <v>37</v>
      </c>
      <c r="F254" s="25">
        <v>385</v>
      </c>
      <c r="G254" s="35">
        <f t="shared" si="33"/>
        <v>1540</v>
      </c>
      <c r="H254" s="37"/>
      <c r="I254" s="37">
        <f t="shared" si="42"/>
        <v>1540</v>
      </c>
      <c r="J254" s="188"/>
      <c r="K254" s="189"/>
      <c r="L254" s="183"/>
      <c r="M254" s="181"/>
      <c r="N254" s="178"/>
      <c r="O254" s="122"/>
      <c r="P254" s="178"/>
      <c r="Q254" s="122"/>
      <c r="R254" s="157"/>
      <c r="S254" s="163"/>
      <c r="T254" s="163"/>
      <c r="U254" s="152"/>
    </row>
    <row r="255" spans="1:21" ht="54" customHeight="1" thickBot="1" x14ac:dyDescent="0.3">
      <c r="A255" s="197"/>
      <c r="B255" s="197"/>
      <c r="C255" s="11" t="s">
        <v>129</v>
      </c>
      <c r="D255" s="11">
        <v>1</v>
      </c>
      <c r="E255" s="11" t="s">
        <v>37</v>
      </c>
      <c r="F255" s="25">
        <v>980</v>
      </c>
      <c r="G255" s="35">
        <f t="shared" si="33"/>
        <v>980</v>
      </c>
      <c r="H255" s="37"/>
      <c r="I255" s="37">
        <f t="shared" si="42"/>
        <v>980</v>
      </c>
      <c r="J255" s="188"/>
      <c r="K255" s="189"/>
      <c r="L255" s="183"/>
      <c r="M255" s="181"/>
      <c r="N255" s="178"/>
      <c r="O255" s="122"/>
      <c r="P255" s="178"/>
      <c r="Q255" s="122"/>
      <c r="R255" s="157"/>
      <c r="S255" s="163"/>
      <c r="T255" s="163"/>
      <c r="U255" s="152"/>
    </row>
    <row r="256" spans="1:21" ht="54" customHeight="1" thickBot="1" x14ac:dyDescent="0.3">
      <c r="A256" s="197"/>
      <c r="B256" s="197"/>
      <c r="C256" s="11" t="s">
        <v>130</v>
      </c>
      <c r="D256" s="11">
        <v>5</v>
      </c>
      <c r="E256" s="11" t="s">
        <v>37</v>
      </c>
      <c r="F256" s="25">
        <v>430</v>
      </c>
      <c r="G256" s="35">
        <f t="shared" si="33"/>
        <v>2150</v>
      </c>
      <c r="H256" s="37"/>
      <c r="I256" s="37">
        <f t="shared" si="42"/>
        <v>2150</v>
      </c>
      <c r="J256" s="188"/>
      <c r="K256" s="189"/>
      <c r="L256" s="183"/>
      <c r="M256" s="181"/>
      <c r="N256" s="178"/>
      <c r="O256" s="122"/>
      <c r="P256" s="178"/>
      <c r="Q256" s="122"/>
      <c r="R256" s="157"/>
      <c r="S256" s="163"/>
      <c r="T256" s="163"/>
      <c r="U256" s="152"/>
    </row>
    <row r="257" spans="1:21" ht="53.25" customHeight="1" thickBot="1" x14ac:dyDescent="0.3">
      <c r="A257" s="197"/>
      <c r="B257" s="197"/>
      <c r="C257" s="11" t="s">
        <v>131</v>
      </c>
      <c r="D257" s="11">
        <v>1</v>
      </c>
      <c r="E257" s="11" t="s">
        <v>37</v>
      </c>
      <c r="F257" s="25">
        <v>980</v>
      </c>
      <c r="G257" s="35">
        <f t="shared" si="33"/>
        <v>980</v>
      </c>
      <c r="H257" s="37"/>
      <c r="I257" s="37">
        <f t="shared" si="42"/>
        <v>980</v>
      </c>
      <c r="J257" s="188"/>
      <c r="K257" s="189"/>
      <c r="L257" s="183"/>
      <c r="M257" s="181"/>
      <c r="N257" s="178"/>
      <c r="O257" s="122"/>
      <c r="P257" s="178"/>
      <c r="Q257" s="122"/>
      <c r="R257" s="157"/>
      <c r="S257" s="163"/>
      <c r="T257" s="163"/>
      <c r="U257" s="152"/>
    </row>
    <row r="258" spans="1:21" ht="52.5" customHeight="1" thickBot="1" x14ac:dyDescent="0.3">
      <c r="A258" s="197"/>
      <c r="B258" s="197"/>
      <c r="C258" s="11" t="s">
        <v>132</v>
      </c>
      <c r="D258" s="11">
        <v>5</v>
      </c>
      <c r="E258" s="11" t="s">
        <v>37</v>
      </c>
      <c r="F258" s="25">
        <v>300</v>
      </c>
      <c r="G258" s="35">
        <f t="shared" si="33"/>
        <v>1500</v>
      </c>
      <c r="H258" s="37"/>
      <c r="I258" s="37">
        <f t="shared" si="42"/>
        <v>1500</v>
      </c>
      <c r="J258" s="188"/>
      <c r="K258" s="189"/>
      <c r="L258" s="183"/>
      <c r="M258" s="181"/>
      <c r="N258" s="178"/>
      <c r="O258" s="122"/>
      <c r="P258" s="178"/>
      <c r="Q258" s="122"/>
      <c r="R258" s="157"/>
      <c r="S258" s="163"/>
      <c r="T258" s="163"/>
      <c r="U258" s="152"/>
    </row>
    <row r="259" spans="1:21" ht="34.5" customHeight="1" thickBot="1" x14ac:dyDescent="0.3">
      <c r="A259" s="197"/>
      <c r="B259" s="197"/>
      <c r="C259" s="11" t="s">
        <v>133</v>
      </c>
      <c r="D259" s="11">
        <v>1</v>
      </c>
      <c r="E259" s="11" t="s">
        <v>37</v>
      </c>
      <c r="F259" s="25">
        <v>875</v>
      </c>
      <c r="G259" s="35">
        <f t="shared" si="33"/>
        <v>875</v>
      </c>
      <c r="H259" s="37"/>
      <c r="I259" s="37">
        <f t="shared" si="42"/>
        <v>875</v>
      </c>
      <c r="J259" s="188"/>
      <c r="K259" s="189"/>
      <c r="L259" s="183"/>
      <c r="M259" s="181"/>
      <c r="N259" s="178"/>
      <c r="O259" s="122"/>
      <c r="P259" s="178"/>
      <c r="Q259" s="122"/>
      <c r="R259" s="157"/>
      <c r="S259" s="163"/>
      <c r="T259" s="163"/>
      <c r="U259" s="152"/>
    </row>
    <row r="260" spans="1:21" ht="38.25" customHeight="1" thickBot="1" x14ac:dyDescent="0.3">
      <c r="A260" s="198"/>
      <c r="B260" s="198"/>
      <c r="C260" s="11" t="s">
        <v>134</v>
      </c>
      <c r="D260" s="11">
        <v>4</v>
      </c>
      <c r="E260" s="11" t="s">
        <v>37</v>
      </c>
      <c r="F260" s="25">
        <v>280</v>
      </c>
      <c r="G260" s="35">
        <f t="shared" si="33"/>
        <v>1120</v>
      </c>
      <c r="H260" s="37"/>
      <c r="I260" s="37">
        <f t="shared" si="42"/>
        <v>1120</v>
      </c>
      <c r="J260" s="188"/>
      <c r="K260" s="189"/>
      <c r="L260" s="183"/>
      <c r="M260" s="181"/>
      <c r="N260" s="178"/>
      <c r="O260" s="122"/>
      <c r="P260" s="178"/>
      <c r="Q260" s="122"/>
      <c r="R260" s="157"/>
      <c r="S260" s="163"/>
      <c r="T260" s="163"/>
      <c r="U260" s="152"/>
    </row>
    <row r="261" spans="1:21" ht="49.5" thickBot="1" x14ac:dyDescent="0.3">
      <c r="A261" s="197">
        <v>30</v>
      </c>
      <c r="B261" s="197" t="s">
        <v>135</v>
      </c>
      <c r="C261" s="68" t="s">
        <v>395</v>
      </c>
      <c r="D261" s="10">
        <v>1</v>
      </c>
      <c r="E261" s="11" t="s">
        <v>37</v>
      </c>
      <c r="F261" s="32">
        <v>1642</v>
      </c>
      <c r="G261" s="35">
        <f t="shared" si="33"/>
        <v>1642</v>
      </c>
      <c r="H261" s="28"/>
      <c r="I261" s="37">
        <f t="shared" si="42"/>
        <v>1642</v>
      </c>
      <c r="J261" s="188">
        <f>SUM(H261:H271)+SUM(I261:I271)</f>
        <v>29710</v>
      </c>
      <c r="K261" s="189">
        <f t="shared" ref="K261:K320" si="43">J261*0.594</f>
        <v>17647.739999999998</v>
      </c>
      <c r="L261" s="183">
        <f t="shared" ref="L261:L320" si="44">ROUND(K261,0)</f>
        <v>17648</v>
      </c>
      <c r="M261" s="181">
        <f t="shared" ref="M261:M320" si="45">J261-L261</f>
        <v>12062</v>
      </c>
      <c r="N261" s="178">
        <f>SUM(H261:H271)</f>
        <v>15000</v>
      </c>
      <c r="O261" s="122"/>
      <c r="P261" s="178">
        <f>SUM(I261:I271)</f>
        <v>14710</v>
      </c>
      <c r="Q261" s="122"/>
      <c r="R261" s="157" t="s">
        <v>529</v>
      </c>
      <c r="S261" s="163">
        <f>SUM(I261:I271)</f>
        <v>14710</v>
      </c>
      <c r="T261" s="163">
        <v>14710</v>
      </c>
      <c r="U261" s="152">
        <v>15000</v>
      </c>
    </row>
    <row r="262" spans="1:21" ht="20.25" thickBot="1" x14ac:dyDescent="0.3">
      <c r="A262" s="197"/>
      <c r="B262" s="197"/>
      <c r="C262" s="69" t="s">
        <v>387</v>
      </c>
      <c r="D262" s="10">
        <v>1</v>
      </c>
      <c r="E262" s="11" t="s">
        <v>37</v>
      </c>
      <c r="F262" s="32">
        <v>7968</v>
      </c>
      <c r="G262" s="35">
        <f t="shared" si="33"/>
        <v>7968</v>
      </c>
      <c r="H262" s="28"/>
      <c r="I262" s="37">
        <f t="shared" si="42"/>
        <v>7968</v>
      </c>
      <c r="J262" s="188"/>
      <c r="K262" s="189"/>
      <c r="L262" s="183"/>
      <c r="M262" s="181"/>
      <c r="N262" s="178"/>
      <c r="O262" s="122"/>
      <c r="P262" s="178"/>
      <c r="Q262" s="122"/>
      <c r="R262" s="157"/>
      <c r="S262" s="163"/>
      <c r="T262" s="163"/>
      <c r="U262" s="152"/>
    </row>
    <row r="263" spans="1:21" ht="33.75" thickBot="1" x14ac:dyDescent="0.3">
      <c r="A263" s="197"/>
      <c r="B263" s="197"/>
      <c r="C263" s="69" t="s">
        <v>388</v>
      </c>
      <c r="D263" s="10">
        <v>1</v>
      </c>
      <c r="E263" s="11" t="s">
        <v>37</v>
      </c>
      <c r="F263" s="32">
        <v>1740</v>
      </c>
      <c r="G263" s="35">
        <f t="shared" si="33"/>
        <v>1740</v>
      </c>
      <c r="H263" s="28"/>
      <c r="I263" s="37">
        <f t="shared" si="42"/>
        <v>1740</v>
      </c>
      <c r="J263" s="188"/>
      <c r="K263" s="189"/>
      <c r="L263" s="183"/>
      <c r="M263" s="181"/>
      <c r="N263" s="178"/>
      <c r="O263" s="122"/>
      <c r="P263" s="178"/>
      <c r="Q263" s="122"/>
      <c r="R263" s="157"/>
      <c r="S263" s="163"/>
      <c r="T263" s="163"/>
      <c r="U263" s="152"/>
    </row>
    <row r="264" spans="1:21" ht="33.75" thickBot="1" x14ac:dyDescent="0.3">
      <c r="A264" s="197"/>
      <c r="B264" s="197"/>
      <c r="C264" s="69" t="s">
        <v>389</v>
      </c>
      <c r="D264" s="10">
        <v>4</v>
      </c>
      <c r="E264" s="11" t="s">
        <v>37</v>
      </c>
      <c r="F264" s="32">
        <v>210</v>
      </c>
      <c r="G264" s="35">
        <f t="shared" si="33"/>
        <v>840</v>
      </c>
      <c r="H264" s="28"/>
      <c r="I264" s="37">
        <f t="shared" si="42"/>
        <v>840</v>
      </c>
      <c r="J264" s="188"/>
      <c r="K264" s="189"/>
      <c r="L264" s="183"/>
      <c r="M264" s="181"/>
      <c r="N264" s="178"/>
      <c r="O264" s="122"/>
      <c r="P264" s="178"/>
      <c r="Q264" s="122"/>
      <c r="R264" s="157"/>
      <c r="S264" s="163"/>
      <c r="T264" s="163"/>
      <c r="U264" s="152"/>
    </row>
    <row r="265" spans="1:21" ht="33.75" thickBot="1" x14ac:dyDescent="0.3">
      <c r="A265" s="197"/>
      <c r="B265" s="197"/>
      <c r="C265" s="69" t="s">
        <v>390</v>
      </c>
      <c r="D265" s="10">
        <v>4</v>
      </c>
      <c r="E265" s="11" t="s">
        <v>37</v>
      </c>
      <c r="F265" s="32">
        <v>210</v>
      </c>
      <c r="G265" s="35">
        <f t="shared" si="33"/>
        <v>840</v>
      </c>
      <c r="H265" s="28"/>
      <c r="I265" s="37">
        <f t="shared" si="42"/>
        <v>840</v>
      </c>
      <c r="J265" s="188"/>
      <c r="K265" s="189"/>
      <c r="L265" s="183"/>
      <c r="M265" s="181"/>
      <c r="N265" s="178"/>
      <c r="O265" s="122"/>
      <c r="P265" s="178"/>
      <c r="Q265" s="122"/>
      <c r="R265" s="157"/>
      <c r="S265" s="163"/>
      <c r="T265" s="163"/>
      <c r="U265" s="152"/>
    </row>
    <row r="266" spans="1:21" ht="33.75" thickBot="1" x14ac:dyDescent="0.3">
      <c r="A266" s="197"/>
      <c r="B266" s="197"/>
      <c r="C266" s="69" t="s">
        <v>391</v>
      </c>
      <c r="D266" s="10">
        <v>2</v>
      </c>
      <c r="E266" s="11" t="s">
        <v>37</v>
      </c>
      <c r="F266" s="32">
        <v>210</v>
      </c>
      <c r="G266" s="35">
        <f t="shared" si="33"/>
        <v>420</v>
      </c>
      <c r="H266" s="28"/>
      <c r="I266" s="37">
        <f t="shared" si="42"/>
        <v>420</v>
      </c>
      <c r="J266" s="188"/>
      <c r="K266" s="189"/>
      <c r="L266" s="183"/>
      <c r="M266" s="181"/>
      <c r="N266" s="178"/>
      <c r="O266" s="122"/>
      <c r="P266" s="178"/>
      <c r="Q266" s="122"/>
      <c r="R266" s="157"/>
      <c r="S266" s="163"/>
      <c r="T266" s="163"/>
      <c r="U266" s="152"/>
    </row>
    <row r="267" spans="1:21" ht="33.75" thickBot="1" x14ac:dyDescent="0.3">
      <c r="A267" s="197"/>
      <c r="B267" s="197"/>
      <c r="C267" s="69" t="s">
        <v>392</v>
      </c>
      <c r="D267" s="10">
        <v>2</v>
      </c>
      <c r="E267" s="11" t="s">
        <v>37</v>
      </c>
      <c r="F267" s="32">
        <v>210</v>
      </c>
      <c r="G267" s="35">
        <f t="shared" si="33"/>
        <v>420</v>
      </c>
      <c r="H267" s="28"/>
      <c r="I267" s="37">
        <f t="shared" si="42"/>
        <v>420</v>
      </c>
      <c r="J267" s="188"/>
      <c r="K267" s="189"/>
      <c r="L267" s="183"/>
      <c r="M267" s="181"/>
      <c r="N267" s="178"/>
      <c r="O267" s="122"/>
      <c r="P267" s="178"/>
      <c r="Q267" s="122"/>
      <c r="R267" s="157"/>
      <c r="S267" s="163"/>
      <c r="T267" s="163"/>
      <c r="U267" s="152"/>
    </row>
    <row r="268" spans="1:21" ht="33.75" thickBot="1" x14ac:dyDescent="0.3">
      <c r="A268" s="197"/>
      <c r="B268" s="197"/>
      <c r="C268" s="69" t="s">
        <v>393</v>
      </c>
      <c r="D268" s="10">
        <v>2</v>
      </c>
      <c r="E268" s="11" t="s">
        <v>37</v>
      </c>
      <c r="F268" s="32">
        <v>210</v>
      </c>
      <c r="G268" s="35">
        <f t="shared" si="33"/>
        <v>420</v>
      </c>
      <c r="H268" s="28"/>
      <c r="I268" s="37">
        <f t="shared" si="42"/>
        <v>420</v>
      </c>
      <c r="J268" s="188"/>
      <c r="K268" s="189"/>
      <c r="L268" s="183"/>
      <c r="M268" s="181"/>
      <c r="N268" s="178"/>
      <c r="O268" s="122"/>
      <c r="P268" s="178"/>
      <c r="Q268" s="122"/>
      <c r="R268" s="157"/>
      <c r="S268" s="163"/>
      <c r="T268" s="163"/>
      <c r="U268" s="152"/>
    </row>
    <row r="269" spans="1:21" ht="33.75" thickBot="1" x14ac:dyDescent="0.3">
      <c r="A269" s="197"/>
      <c r="B269" s="197"/>
      <c r="C269" s="69" t="s">
        <v>394</v>
      </c>
      <c r="D269" s="10">
        <v>2</v>
      </c>
      <c r="E269" s="11" t="s">
        <v>37</v>
      </c>
      <c r="F269" s="32">
        <v>210</v>
      </c>
      <c r="G269" s="35">
        <f t="shared" si="33"/>
        <v>420</v>
      </c>
      <c r="H269" s="28"/>
      <c r="I269" s="37">
        <f t="shared" si="42"/>
        <v>420</v>
      </c>
      <c r="J269" s="188"/>
      <c r="K269" s="189"/>
      <c r="L269" s="183"/>
      <c r="M269" s="181"/>
      <c r="N269" s="178"/>
      <c r="O269" s="122"/>
      <c r="P269" s="178"/>
      <c r="Q269" s="122"/>
      <c r="R269" s="157"/>
      <c r="S269" s="163"/>
      <c r="T269" s="163"/>
      <c r="U269" s="152"/>
    </row>
    <row r="270" spans="1:21" ht="22.5" customHeight="1" thickBot="1" x14ac:dyDescent="0.3">
      <c r="A270" s="197"/>
      <c r="B270" s="197"/>
      <c r="C270" s="11" t="s">
        <v>136</v>
      </c>
      <c r="D270" s="11">
        <v>15</v>
      </c>
      <c r="E270" s="11" t="s">
        <v>137</v>
      </c>
      <c r="F270" s="25">
        <v>500</v>
      </c>
      <c r="G270" s="35">
        <f t="shared" si="33"/>
        <v>7500</v>
      </c>
      <c r="H270" s="28">
        <f t="shared" ref="H270:H271" si="46">G270</f>
        <v>7500</v>
      </c>
      <c r="I270" s="37"/>
      <c r="J270" s="188"/>
      <c r="K270" s="189"/>
      <c r="L270" s="183"/>
      <c r="M270" s="181"/>
      <c r="N270" s="178"/>
      <c r="O270" s="122"/>
      <c r="P270" s="178"/>
      <c r="Q270" s="122"/>
      <c r="R270" s="157"/>
      <c r="S270" s="163"/>
      <c r="T270" s="163"/>
      <c r="U270" s="152"/>
    </row>
    <row r="271" spans="1:21" ht="21.75" customHeight="1" thickBot="1" x14ac:dyDescent="0.3">
      <c r="A271" s="198"/>
      <c r="B271" s="198"/>
      <c r="C271" s="11" t="s">
        <v>138</v>
      </c>
      <c r="D271" s="11">
        <v>5</v>
      </c>
      <c r="E271" s="11" t="s">
        <v>137</v>
      </c>
      <c r="F271" s="25">
        <v>1500</v>
      </c>
      <c r="G271" s="35">
        <f t="shared" ref="G271:G329" si="47">D271*F271</f>
        <v>7500</v>
      </c>
      <c r="H271" s="28">
        <f t="shared" si="46"/>
        <v>7500</v>
      </c>
      <c r="I271" s="37"/>
      <c r="J271" s="188"/>
      <c r="K271" s="189"/>
      <c r="L271" s="183"/>
      <c r="M271" s="181"/>
      <c r="N271" s="178"/>
      <c r="O271" s="122"/>
      <c r="P271" s="178"/>
      <c r="Q271" s="122"/>
      <c r="R271" s="157"/>
      <c r="S271" s="163"/>
      <c r="T271" s="163"/>
      <c r="U271" s="152"/>
    </row>
    <row r="272" spans="1:21" ht="27.75" customHeight="1" thickBot="1" x14ac:dyDescent="0.3">
      <c r="A272" s="196">
        <v>31</v>
      </c>
      <c r="B272" s="196" t="s">
        <v>139</v>
      </c>
      <c r="C272" s="10" t="s">
        <v>140</v>
      </c>
      <c r="D272" s="10">
        <v>1</v>
      </c>
      <c r="E272" s="10" t="s">
        <v>141</v>
      </c>
      <c r="F272" s="32">
        <v>11900</v>
      </c>
      <c r="G272" s="35">
        <f t="shared" si="47"/>
        <v>11900</v>
      </c>
      <c r="H272" s="28"/>
      <c r="I272" s="37">
        <f>G272</f>
        <v>11900</v>
      </c>
      <c r="J272" s="188">
        <f>SUM(H272:H274)+SUM(I272:I274)</f>
        <v>55812</v>
      </c>
      <c r="K272" s="189">
        <f t="shared" si="43"/>
        <v>33152.328000000001</v>
      </c>
      <c r="L272" s="183">
        <f t="shared" si="44"/>
        <v>33152</v>
      </c>
      <c r="M272" s="181">
        <f t="shared" si="45"/>
        <v>22660</v>
      </c>
      <c r="N272" s="178">
        <f>SUM(H272:H274)</f>
        <v>43912</v>
      </c>
      <c r="O272" s="122"/>
      <c r="P272" s="178">
        <f>SUM(I272:I274)</f>
        <v>11900</v>
      </c>
      <c r="Q272" s="122"/>
      <c r="R272" s="157" t="s">
        <v>530</v>
      </c>
      <c r="S272" s="163">
        <f>SUM(I272:I274)</f>
        <v>11900</v>
      </c>
      <c r="T272" s="163">
        <v>11900</v>
      </c>
      <c r="U272" s="152">
        <v>43912</v>
      </c>
    </row>
    <row r="273" spans="1:21" ht="22.5" customHeight="1" thickBot="1" x14ac:dyDescent="0.3">
      <c r="A273" s="197"/>
      <c r="B273" s="197"/>
      <c r="C273" s="11" t="s">
        <v>142</v>
      </c>
      <c r="D273" s="11">
        <v>8</v>
      </c>
      <c r="E273" s="11" t="s">
        <v>141</v>
      </c>
      <c r="F273" s="25">
        <v>3999</v>
      </c>
      <c r="G273" s="35">
        <f t="shared" si="47"/>
        <v>31992</v>
      </c>
      <c r="H273" s="28">
        <f t="shared" ref="H273:H282" si="48">G273</f>
        <v>31992</v>
      </c>
      <c r="I273" s="37"/>
      <c r="J273" s="188"/>
      <c r="K273" s="189"/>
      <c r="L273" s="183"/>
      <c r="M273" s="181"/>
      <c r="N273" s="178"/>
      <c r="O273" s="228"/>
      <c r="P273" s="178"/>
      <c r="Q273" s="122"/>
      <c r="R273" s="157"/>
      <c r="S273" s="163"/>
      <c r="T273" s="163"/>
      <c r="U273" s="152"/>
    </row>
    <row r="274" spans="1:21" ht="28.5" customHeight="1" thickBot="1" x14ac:dyDescent="0.3">
      <c r="A274" s="198"/>
      <c r="B274" s="198"/>
      <c r="C274" s="11" t="s">
        <v>143</v>
      </c>
      <c r="D274" s="11">
        <v>8</v>
      </c>
      <c r="E274" s="11" t="s">
        <v>137</v>
      </c>
      <c r="F274" s="25">
        <v>1490</v>
      </c>
      <c r="G274" s="35">
        <f t="shared" si="47"/>
        <v>11920</v>
      </c>
      <c r="H274" s="28">
        <f t="shared" si="48"/>
        <v>11920</v>
      </c>
      <c r="I274" s="37"/>
      <c r="J274" s="188"/>
      <c r="K274" s="189"/>
      <c r="L274" s="183"/>
      <c r="M274" s="181"/>
      <c r="N274" s="178"/>
      <c r="O274" s="228"/>
      <c r="P274" s="178"/>
      <c r="Q274" s="122"/>
      <c r="R274" s="157"/>
      <c r="S274" s="163"/>
      <c r="T274" s="163"/>
      <c r="U274" s="152"/>
    </row>
    <row r="275" spans="1:21" ht="33.75" customHeight="1" thickBot="1" x14ac:dyDescent="0.3">
      <c r="A275" s="55">
        <v>32</v>
      </c>
      <c r="B275" s="55" t="s">
        <v>144</v>
      </c>
      <c r="C275" s="55" t="s">
        <v>145</v>
      </c>
      <c r="D275" s="55">
        <v>6</v>
      </c>
      <c r="E275" s="55" t="s">
        <v>146</v>
      </c>
      <c r="F275" s="47">
        <v>1700</v>
      </c>
      <c r="G275" s="35">
        <f t="shared" si="47"/>
        <v>10200</v>
      </c>
      <c r="H275" s="28">
        <f t="shared" si="48"/>
        <v>10200</v>
      </c>
      <c r="I275" s="37"/>
      <c r="J275" s="143">
        <f>SUM(H275:H275)+SUM(I275:I275)</f>
        <v>10200</v>
      </c>
      <c r="K275" s="129">
        <f t="shared" si="43"/>
        <v>6058.7999999999993</v>
      </c>
      <c r="L275" s="130">
        <f t="shared" si="44"/>
        <v>6059</v>
      </c>
      <c r="M275" s="127">
        <f t="shared" si="45"/>
        <v>4141</v>
      </c>
      <c r="N275" s="131">
        <f>SUM(H275)</f>
        <v>10200</v>
      </c>
      <c r="O275" s="228"/>
      <c r="P275" s="131">
        <f>SUM(I275)</f>
        <v>0</v>
      </c>
      <c r="Q275" s="122"/>
      <c r="R275" s="138" t="s">
        <v>531</v>
      </c>
      <c r="S275" s="139">
        <f>SUM(I275)</f>
        <v>0</v>
      </c>
      <c r="T275" s="139">
        <v>0</v>
      </c>
      <c r="U275" s="139">
        <v>10200</v>
      </c>
    </row>
    <row r="276" spans="1:21" ht="24" customHeight="1" thickBot="1" x14ac:dyDescent="0.3">
      <c r="A276" s="196">
        <v>33</v>
      </c>
      <c r="B276" s="199" t="s">
        <v>147</v>
      </c>
      <c r="C276" s="55" t="s">
        <v>148</v>
      </c>
      <c r="D276" s="55">
        <v>1</v>
      </c>
      <c r="E276" s="55" t="s">
        <v>149</v>
      </c>
      <c r="F276" s="47">
        <v>9800</v>
      </c>
      <c r="G276" s="35">
        <f t="shared" si="47"/>
        <v>9800</v>
      </c>
      <c r="H276" s="28">
        <f t="shared" si="48"/>
        <v>9800</v>
      </c>
      <c r="I276" s="37"/>
      <c r="J276" s="188">
        <f>SUM(H276:H282)+SUM(I276:I282)</f>
        <v>60900</v>
      </c>
      <c r="K276" s="189">
        <f t="shared" si="43"/>
        <v>36174.6</v>
      </c>
      <c r="L276" s="183">
        <f t="shared" si="44"/>
        <v>36175</v>
      </c>
      <c r="M276" s="181">
        <f t="shared" si="45"/>
        <v>24725</v>
      </c>
      <c r="N276" s="178">
        <f>SUM(H276:H282)</f>
        <v>60900</v>
      </c>
      <c r="O276" s="228"/>
      <c r="P276" s="178">
        <f>SUM(I276:I282)</f>
        <v>0</v>
      </c>
      <c r="Q276" s="122"/>
      <c r="R276" s="168" t="s">
        <v>535</v>
      </c>
      <c r="S276" s="152">
        <f>SUM(I276:I282)</f>
        <v>0</v>
      </c>
      <c r="T276" s="163">
        <v>6400</v>
      </c>
      <c r="U276" s="152">
        <v>54500</v>
      </c>
    </row>
    <row r="277" spans="1:21" ht="24" customHeight="1" thickBot="1" x14ac:dyDescent="0.3">
      <c r="A277" s="197"/>
      <c r="B277" s="200"/>
      <c r="C277" s="55" t="s">
        <v>150</v>
      </c>
      <c r="D277" s="55">
        <v>1</v>
      </c>
      <c r="E277" s="55" t="s">
        <v>151</v>
      </c>
      <c r="F277" s="47">
        <v>9000</v>
      </c>
      <c r="G277" s="35">
        <f t="shared" si="47"/>
        <v>9000</v>
      </c>
      <c r="H277" s="28">
        <f t="shared" si="48"/>
        <v>9000</v>
      </c>
      <c r="I277" s="37"/>
      <c r="J277" s="188"/>
      <c r="K277" s="189"/>
      <c r="L277" s="183"/>
      <c r="M277" s="181"/>
      <c r="N277" s="178"/>
      <c r="O277" s="228"/>
      <c r="P277" s="178"/>
      <c r="Q277" s="122"/>
      <c r="R277" s="168"/>
      <c r="S277" s="152"/>
      <c r="T277" s="163"/>
      <c r="U277" s="152"/>
    </row>
    <row r="278" spans="1:21" ht="20.25" thickBot="1" x14ac:dyDescent="0.3">
      <c r="A278" s="197"/>
      <c r="B278" s="200"/>
      <c r="C278" s="55" t="s">
        <v>152</v>
      </c>
      <c r="D278" s="55">
        <v>1</v>
      </c>
      <c r="E278" s="55" t="s">
        <v>151</v>
      </c>
      <c r="F278" s="47">
        <v>9500</v>
      </c>
      <c r="G278" s="35">
        <f t="shared" si="47"/>
        <v>9500</v>
      </c>
      <c r="H278" s="28">
        <f t="shared" si="48"/>
        <v>9500</v>
      </c>
      <c r="I278" s="37"/>
      <c r="J278" s="188"/>
      <c r="K278" s="189"/>
      <c r="L278" s="183"/>
      <c r="M278" s="181"/>
      <c r="N278" s="178"/>
      <c r="O278" s="228"/>
      <c r="P278" s="178"/>
      <c r="Q278" s="122"/>
      <c r="R278" s="168"/>
      <c r="S278" s="152"/>
      <c r="T278" s="163"/>
      <c r="U278" s="152"/>
    </row>
    <row r="279" spans="1:21" ht="20.25" thickBot="1" x14ac:dyDescent="0.3">
      <c r="A279" s="197"/>
      <c r="B279" s="200"/>
      <c r="C279" s="55" t="s">
        <v>153</v>
      </c>
      <c r="D279" s="55">
        <v>1</v>
      </c>
      <c r="E279" s="55" t="s">
        <v>151</v>
      </c>
      <c r="F279" s="47">
        <v>9000</v>
      </c>
      <c r="G279" s="35">
        <f t="shared" si="47"/>
        <v>9000</v>
      </c>
      <c r="H279" s="28">
        <f t="shared" si="48"/>
        <v>9000</v>
      </c>
      <c r="I279" s="37"/>
      <c r="J279" s="188"/>
      <c r="K279" s="189"/>
      <c r="L279" s="183"/>
      <c r="M279" s="181"/>
      <c r="N279" s="178"/>
      <c r="O279" s="228"/>
      <c r="P279" s="178"/>
      <c r="Q279" s="122"/>
      <c r="R279" s="168"/>
      <c r="S279" s="152"/>
      <c r="T279" s="163"/>
      <c r="U279" s="152"/>
    </row>
    <row r="280" spans="1:21" ht="30.75" customHeight="1" thickBot="1" x14ac:dyDescent="0.3">
      <c r="A280" s="197"/>
      <c r="B280" s="200"/>
      <c r="C280" s="55" t="s">
        <v>154</v>
      </c>
      <c r="D280" s="55">
        <v>8</v>
      </c>
      <c r="E280" s="55" t="s">
        <v>155</v>
      </c>
      <c r="F280" s="47">
        <v>1200</v>
      </c>
      <c r="G280" s="35">
        <f t="shared" si="47"/>
        <v>9600</v>
      </c>
      <c r="H280" s="28">
        <f t="shared" si="48"/>
        <v>9600</v>
      </c>
      <c r="I280" s="37"/>
      <c r="J280" s="188"/>
      <c r="K280" s="189"/>
      <c r="L280" s="183"/>
      <c r="M280" s="181"/>
      <c r="N280" s="178"/>
      <c r="O280" s="132"/>
      <c r="P280" s="178"/>
      <c r="Q280" s="122"/>
      <c r="R280" s="168"/>
      <c r="S280" s="152"/>
      <c r="T280" s="163"/>
      <c r="U280" s="152"/>
    </row>
    <row r="281" spans="1:21" ht="24" customHeight="1" thickBot="1" x14ac:dyDescent="0.3">
      <c r="A281" s="197"/>
      <c r="B281" s="200"/>
      <c r="C281" s="55" t="s">
        <v>156</v>
      </c>
      <c r="D281" s="55">
        <v>2</v>
      </c>
      <c r="E281" s="55" t="s">
        <v>155</v>
      </c>
      <c r="F281" s="47">
        <v>3200</v>
      </c>
      <c r="G281" s="35">
        <f t="shared" si="47"/>
        <v>6400</v>
      </c>
      <c r="H281" s="124">
        <f t="shared" si="48"/>
        <v>6400</v>
      </c>
      <c r="I281" s="37"/>
      <c r="J281" s="188"/>
      <c r="K281" s="189"/>
      <c r="L281" s="183"/>
      <c r="M281" s="181"/>
      <c r="N281" s="178"/>
      <c r="O281" s="122"/>
      <c r="P281" s="178"/>
      <c r="Q281" s="122"/>
      <c r="R281" s="168"/>
      <c r="S281" s="152"/>
      <c r="T281" s="163"/>
      <c r="U281" s="152"/>
    </row>
    <row r="282" spans="1:21" ht="26.25" customHeight="1" thickBot="1" x14ac:dyDescent="0.3">
      <c r="A282" s="197"/>
      <c r="B282" s="200"/>
      <c r="C282" s="55" t="s">
        <v>157</v>
      </c>
      <c r="D282" s="55">
        <v>2</v>
      </c>
      <c r="E282" s="55" t="s">
        <v>158</v>
      </c>
      <c r="F282" s="47">
        <v>3800</v>
      </c>
      <c r="G282" s="35">
        <f t="shared" si="47"/>
        <v>7600</v>
      </c>
      <c r="H282" s="28">
        <f t="shared" si="48"/>
        <v>7600</v>
      </c>
      <c r="I282" s="37"/>
      <c r="J282" s="188"/>
      <c r="K282" s="189"/>
      <c r="L282" s="183"/>
      <c r="M282" s="181"/>
      <c r="N282" s="178"/>
      <c r="O282" s="122"/>
      <c r="P282" s="178"/>
      <c r="Q282" s="122"/>
      <c r="R282" s="168"/>
      <c r="S282" s="152"/>
      <c r="T282" s="163"/>
      <c r="U282" s="152"/>
    </row>
    <row r="283" spans="1:21" s="102" customFormat="1" ht="26.25" customHeight="1" thickBot="1" x14ac:dyDescent="0.3">
      <c r="A283" s="196">
        <v>34</v>
      </c>
      <c r="B283" s="196" t="s">
        <v>159</v>
      </c>
      <c r="C283" s="95" t="s">
        <v>501</v>
      </c>
      <c r="D283" s="99">
        <v>15</v>
      </c>
      <c r="E283" s="99" t="s">
        <v>52</v>
      </c>
      <c r="F283" s="100">
        <v>4000</v>
      </c>
      <c r="G283" s="96">
        <f t="shared" si="47"/>
        <v>60000</v>
      </c>
      <c r="H283" s="101">
        <f t="shared" ref="H283:H286" si="49">G283</f>
        <v>60000</v>
      </c>
      <c r="I283" s="113"/>
      <c r="J283" s="192">
        <f>SUM(H283:H286)+SUM(I283:I286)</f>
        <v>96000</v>
      </c>
      <c r="K283" s="189">
        <f t="shared" si="43"/>
        <v>57024</v>
      </c>
      <c r="L283" s="183">
        <f t="shared" si="44"/>
        <v>57024</v>
      </c>
      <c r="M283" s="181">
        <f t="shared" si="45"/>
        <v>38976</v>
      </c>
      <c r="N283" s="179">
        <f>SUM(H283:H286)</f>
        <v>96000</v>
      </c>
      <c r="O283" s="122"/>
      <c r="P283" s="179">
        <f>SUM(I283:I286)</f>
        <v>0</v>
      </c>
      <c r="Q283" s="132"/>
      <c r="R283" s="169" t="s">
        <v>533</v>
      </c>
      <c r="S283" s="154">
        <f>SUM(I283:I286)</f>
        <v>0</v>
      </c>
      <c r="T283" s="154">
        <v>0</v>
      </c>
      <c r="U283" s="154">
        <v>96000</v>
      </c>
    </row>
    <row r="284" spans="1:21" ht="27.75" customHeight="1" thickBot="1" x14ac:dyDescent="0.3">
      <c r="A284" s="197"/>
      <c r="B284" s="197"/>
      <c r="C284" s="2" t="s">
        <v>79</v>
      </c>
      <c r="D284" s="9">
        <v>30</v>
      </c>
      <c r="E284" s="9" t="s">
        <v>34</v>
      </c>
      <c r="F284" s="31">
        <v>500</v>
      </c>
      <c r="G284" s="35">
        <f t="shared" si="47"/>
        <v>15000</v>
      </c>
      <c r="H284" s="28">
        <f t="shared" si="49"/>
        <v>15000</v>
      </c>
      <c r="I284" s="112"/>
      <c r="J284" s="192"/>
      <c r="K284" s="189"/>
      <c r="L284" s="183"/>
      <c r="M284" s="181"/>
      <c r="N284" s="179"/>
      <c r="O284" s="122"/>
      <c r="P284" s="179"/>
      <c r="Q284" s="122"/>
      <c r="R284" s="169"/>
      <c r="S284" s="154"/>
      <c r="T284" s="154"/>
      <c r="U284" s="154"/>
    </row>
    <row r="285" spans="1:21" ht="54" customHeight="1" thickBot="1" x14ac:dyDescent="0.3">
      <c r="A285" s="197"/>
      <c r="B285" s="197"/>
      <c r="C285" s="2" t="s">
        <v>160</v>
      </c>
      <c r="D285" s="9">
        <v>2</v>
      </c>
      <c r="E285" s="9" t="s">
        <v>31</v>
      </c>
      <c r="F285" s="31">
        <v>7500</v>
      </c>
      <c r="G285" s="35">
        <f t="shared" si="47"/>
        <v>15000</v>
      </c>
      <c r="H285" s="28">
        <f t="shared" si="49"/>
        <v>15000</v>
      </c>
      <c r="I285" s="112"/>
      <c r="J285" s="192"/>
      <c r="K285" s="189"/>
      <c r="L285" s="183"/>
      <c r="M285" s="181"/>
      <c r="N285" s="179"/>
      <c r="O285" s="122"/>
      <c r="P285" s="179"/>
      <c r="Q285" s="122"/>
      <c r="R285" s="169"/>
      <c r="S285" s="154"/>
      <c r="T285" s="154"/>
      <c r="U285" s="154"/>
    </row>
    <row r="286" spans="1:21" ht="24.75" customHeight="1" thickBot="1" x14ac:dyDescent="0.3">
      <c r="A286" s="198"/>
      <c r="B286" s="198"/>
      <c r="C286" s="2" t="s">
        <v>80</v>
      </c>
      <c r="D286" s="9">
        <v>5</v>
      </c>
      <c r="E286" s="9" t="s">
        <v>52</v>
      </c>
      <c r="F286" s="31">
        <v>1200</v>
      </c>
      <c r="G286" s="35">
        <f t="shared" si="47"/>
        <v>6000</v>
      </c>
      <c r="H286" s="28">
        <f t="shared" si="49"/>
        <v>6000</v>
      </c>
      <c r="I286" s="112"/>
      <c r="J286" s="192"/>
      <c r="K286" s="189"/>
      <c r="L286" s="183"/>
      <c r="M286" s="181"/>
      <c r="N286" s="179"/>
      <c r="O286" s="122"/>
      <c r="P286" s="179"/>
      <c r="Q286" s="122"/>
      <c r="R286" s="169"/>
      <c r="S286" s="154"/>
      <c r="T286" s="154"/>
      <c r="U286" s="154"/>
    </row>
    <row r="287" spans="1:21" ht="42" customHeight="1" thickBot="1" x14ac:dyDescent="0.3">
      <c r="A287" s="196">
        <v>35</v>
      </c>
      <c r="B287" s="196" t="s">
        <v>161</v>
      </c>
      <c r="C287" s="10" t="s">
        <v>81</v>
      </c>
      <c r="D287" s="10">
        <v>3</v>
      </c>
      <c r="E287" s="10" t="s">
        <v>162</v>
      </c>
      <c r="F287" s="32">
        <v>300</v>
      </c>
      <c r="G287" s="35">
        <f t="shared" si="47"/>
        <v>900</v>
      </c>
      <c r="H287" s="28"/>
      <c r="I287" s="37">
        <f t="shared" ref="I287:I312" si="50">G287</f>
        <v>900</v>
      </c>
      <c r="J287" s="188">
        <f>SUM(H287:H316)+SUM(I287:I316)</f>
        <v>79975</v>
      </c>
      <c r="K287" s="189">
        <f t="shared" si="43"/>
        <v>47505.149999999994</v>
      </c>
      <c r="L287" s="183">
        <f t="shared" si="44"/>
        <v>47505</v>
      </c>
      <c r="M287" s="181">
        <f t="shared" si="45"/>
        <v>32470</v>
      </c>
      <c r="N287" s="178">
        <f>SUM(H287:H316)</f>
        <v>65350</v>
      </c>
      <c r="O287" s="122"/>
      <c r="P287" s="178">
        <f>SUM(I287:I316)</f>
        <v>14625</v>
      </c>
      <c r="Q287" s="122"/>
      <c r="R287" s="157" t="s">
        <v>536</v>
      </c>
      <c r="S287" s="163">
        <f>SUM(I287:I316)</f>
        <v>14625</v>
      </c>
      <c r="T287" s="163">
        <v>14625</v>
      </c>
      <c r="U287" s="152">
        <v>65350</v>
      </c>
    </row>
    <row r="288" spans="1:21" ht="26.25" customHeight="1" thickBot="1" x14ac:dyDescent="0.3">
      <c r="A288" s="197"/>
      <c r="B288" s="197"/>
      <c r="C288" s="10" t="s">
        <v>82</v>
      </c>
      <c r="D288" s="10">
        <v>1</v>
      </c>
      <c r="E288" s="10" t="s">
        <v>162</v>
      </c>
      <c r="F288" s="32">
        <v>474</v>
      </c>
      <c r="G288" s="35">
        <f t="shared" si="47"/>
        <v>474</v>
      </c>
      <c r="H288" s="28"/>
      <c r="I288" s="37">
        <f t="shared" si="50"/>
        <v>474</v>
      </c>
      <c r="J288" s="188"/>
      <c r="K288" s="189"/>
      <c r="L288" s="183"/>
      <c r="M288" s="181"/>
      <c r="N288" s="178"/>
      <c r="O288" s="122"/>
      <c r="P288" s="178"/>
      <c r="Q288" s="122"/>
      <c r="R288" s="157"/>
      <c r="S288" s="163"/>
      <c r="T288" s="163"/>
      <c r="U288" s="152"/>
    </row>
    <row r="289" spans="1:21" ht="24.75" customHeight="1" thickBot="1" x14ac:dyDescent="0.3">
      <c r="A289" s="197"/>
      <c r="B289" s="197"/>
      <c r="C289" s="10" t="s">
        <v>83</v>
      </c>
      <c r="D289" s="10">
        <v>2</v>
      </c>
      <c r="E289" s="10" t="s">
        <v>162</v>
      </c>
      <c r="F289" s="32">
        <v>253</v>
      </c>
      <c r="G289" s="35">
        <f t="shared" si="47"/>
        <v>506</v>
      </c>
      <c r="H289" s="28"/>
      <c r="I289" s="37">
        <f t="shared" si="50"/>
        <v>506</v>
      </c>
      <c r="J289" s="188"/>
      <c r="K289" s="189"/>
      <c r="L289" s="183"/>
      <c r="M289" s="181"/>
      <c r="N289" s="178"/>
      <c r="O289" s="122"/>
      <c r="P289" s="178"/>
      <c r="Q289" s="122"/>
      <c r="R289" s="157"/>
      <c r="S289" s="163"/>
      <c r="T289" s="163"/>
      <c r="U289" s="152"/>
    </row>
    <row r="290" spans="1:21" ht="28.5" customHeight="1" thickBot="1" x14ac:dyDescent="0.3">
      <c r="A290" s="197"/>
      <c r="B290" s="197"/>
      <c r="C290" s="10" t="s">
        <v>84</v>
      </c>
      <c r="D290" s="10">
        <v>2</v>
      </c>
      <c r="E290" s="10" t="s">
        <v>162</v>
      </c>
      <c r="F290" s="32">
        <v>221</v>
      </c>
      <c r="G290" s="35">
        <f t="shared" si="47"/>
        <v>442</v>
      </c>
      <c r="H290" s="28"/>
      <c r="I290" s="37">
        <f t="shared" si="50"/>
        <v>442</v>
      </c>
      <c r="J290" s="188"/>
      <c r="K290" s="189"/>
      <c r="L290" s="183"/>
      <c r="M290" s="181"/>
      <c r="N290" s="178"/>
      <c r="O290" s="122"/>
      <c r="P290" s="178"/>
      <c r="Q290" s="122"/>
      <c r="R290" s="157"/>
      <c r="S290" s="163"/>
      <c r="T290" s="163"/>
      <c r="U290" s="152"/>
    </row>
    <row r="291" spans="1:21" ht="22.5" customHeight="1" thickBot="1" x14ac:dyDescent="0.3">
      <c r="A291" s="197"/>
      <c r="B291" s="197"/>
      <c r="C291" s="10" t="s">
        <v>85</v>
      </c>
      <c r="D291" s="10">
        <v>2</v>
      </c>
      <c r="E291" s="10" t="s">
        <v>162</v>
      </c>
      <c r="F291" s="32">
        <v>253</v>
      </c>
      <c r="G291" s="35">
        <f t="shared" si="47"/>
        <v>506</v>
      </c>
      <c r="H291" s="28"/>
      <c r="I291" s="37">
        <f t="shared" si="50"/>
        <v>506</v>
      </c>
      <c r="J291" s="188"/>
      <c r="K291" s="189"/>
      <c r="L291" s="183"/>
      <c r="M291" s="181"/>
      <c r="N291" s="178"/>
      <c r="O291" s="122"/>
      <c r="P291" s="178"/>
      <c r="Q291" s="122"/>
      <c r="R291" s="157"/>
      <c r="S291" s="163"/>
      <c r="T291" s="163"/>
      <c r="U291" s="152"/>
    </row>
    <row r="292" spans="1:21" ht="43.5" customHeight="1" thickBot="1" x14ac:dyDescent="0.3">
      <c r="A292" s="197"/>
      <c r="B292" s="197"/>
      <c r="C292" s="10" t="s">
        <v>86</v>
      </c>
      <c r="D292" s="10">
        <v>1</v>
      </c>
      <c r="E292" s="10" t="s">
        <v>162</v>
      </c>
      <c r="F292" s="32">
        <v>221</v>
      </c>
      <c r="G292" s="35">
        <f t="shared" si="47"/>
        <v>221</v>
      </c>
      <c r="H292" s="28"/>
      <c r="I292" s="37">
        <f t="shared" si="50"/>
        <v>221</v>
      </c>
      <c r="J292" s="188"/>
      <c r="K292" s="189"/>
      <c r="L292" s="183"/>
      <c r="M292" s="181"/>
      <c r="N292" s="178"/>
      <c r="O292" s="122"/>
      <c r="P292" s="178"/>
      <c r="Q292" s="122"/>
      <c r="R292" s="157"/>
      <c r="S292" s="163"/>
      <c r="T292" s="163"/>
      <c r="U292" s="152"/>
    </row>
    <row r="293" spans="1:21" ht="25.5" customHeight="1" thickBot="1" x14ac:dyDescent="0.3">
      <c r="A293" s="197"/>
      <c r="B293" s="197"/>
      <c r="C293" s="10" t="s">
        <v>87</v>
      </c>
      <c r="D293" s="10">
        <v>1</v>
      </c>
      <c r="E293" s="10" t="s">
        <v>162</v>
      </c>
      <c r="F293" s="32">
        <v>332</v>
      </c>
      <c r="G293" s="35">
        <f t="shared" si="47"/>
        <v>332</v>
      </c>
      <c r="H293" s="28"/>
      <c r="I293" s="37">
        <f t="shared" si="50"/>
        <v>332</v>
      </c>
      <c r="J293" s="188"/>
      <c r="K293" s="189"/>
      <c r="L293" s="183"/>
      <c r="M293" s="181"/>
      <c r="N293" s="178"/>
      <c r="O293" s="122"/>
      <c r="P293" s="178"/>
      <c r="Q293" s="122"/>
      <c r="R293" s="157"/>
      <c r="S293" s="163"/>
      <c r="T293" s="163"/>
      <c r="U293" s="152"/>
    </row>
    <row r="294" spans="1:21" ht="29.25" customHeight="1" thickBot="1" x14ac:dyDescent="0.3">
      <c r="A294" s="197"/>
      <c r="B294" s="197"/>
      <c r="C294" s="10" t="s">
        <v>88</v>
      </c>
      <c r="D294" s="10">
        <v>1</v>
      </c>
      <c r="E294" s="10" t="s">
        <v>162</v>
      </c>
      <c r="F294" s="32">
        <v>229</v>
      </c>
      <c r="G294" s="35">
        <f t="shared" si="47"/>
        <v>229</v>
      </c>
      <c r="H294" s="28"/>
      <c r="I294" s="37">
        <f t="shared" si="50"/>
        <v>229</v>
      </c>
      <c r="J294" s="188"/>
      <c r="K294" s="189"/>
      <c r="L294" s="183"/>
      <c r="M294" s="181"/>
      <c r="N294" s="178"/>
      <c r="O294" s="122"/>
      <c r="P294" s="178"/>
      <c r="Q294" s="122"/>
      <c r="R294" s="157"/>
      <c r="S294" s="163"/>
      <c r="T294" s="163"/>
      <c r="U294" s="152"/>
    </row>
    <row r="295" spans="1:21" ht="43.5" customHeight="1" thickBot="1" x14ac:dyDescent="0.3">
      <c r="A295" s="197"/>
      <c r="B295" s="197"/>
      <c r="C295" s="10" t="s">
        <v>89</v>
      </c>
      <c r="D295" s="10">
        <v>1</v>
      </c>
      <c r="E295" s="10" t="s">
        <v>163</v>
      </c>
      <c r="F295" s="32">
        <v>253</v>
      </c>
      <c r="G295" s="35">
        <f t="shared" si="47"/>
        <v>253</v>
      </c>
      <c r="H295" s="28"/>
      <c r="I295" s="37">
        <f t="shared" si="50"/>
        <v>253</v>
      </c>
      <c r="J295" s="188"/>
      <c r="K295" s="189"/>
      <c r="L295" s="183"/>
      <c r="M295" s="181"/>
      <c r="N295" s="178"/>
      <c r="O295" s="122"/>
      <c r="P295" s="178"/>
      <c r="Q295" s="122"/>
      <c r="R295" s="157"/>
      <c r="S295" s="163"/>
      <c r="T295" s="163"/>
      <c r="U295" s="152"/>
    </row>
    <row r="296" spans="1:21" ht="38.25" customHeight="1" thickBot="1" x14ac:dyDescent="0.3">
      <c r="A296" s="197"/>
      <c r="B296" s="197"/>
      <c r="C296" s="10" t="s">
        <v>90</v>
      </c>
      <c r="D296" s="10">
        <v>1</v>
      </c>
      <c r="E296" s="10" t="s">
        <v>163</v>
      </c>
      <c r="F296" s="32">
        <v>221</v>
      </c>
      <c r="G296" s="35">
        <f t="shared" si="47"/>
        <v>221</v>
      </c>
      <c r="H296" s="28"/>
      <c r="I296" s="37">
        <f t="shared" si="50"/>
        <v>221</v>
      </c>
      <c r="J296" s="188"/>
      <c r="K296" s="189"/>
      <c r="L296" s="183"/>
      <c r="M296" s="181"/>
      <c r="N296" s="178"/>
      <c r="O296" s="122"/>
      <c r="P296" s="178"/>
      <c r="Q296" s="122"/>
      <c r="R296" s="157"/>
      <c r="S296" s="163"/>
      <c r="T296" s="163"/>
      <c r="U296" s="152"/>
    </row>
    <row r="297" spans="1:21" ht="45" customHeight="1" thickBot="1" x14ac:dyDescent="0.3">
      <c r="A297" s="197"/>
      <c r="B297" s="197"/>
      <c r="C297" s="10" t="s">
        <v>91</v>
      </c>
      <c r="D297" s="10">
        <v>1</v>
      </c>
      <c r="E297" s="10" t="s">
        <v>163</v>
      </c>
      <c r="F297" s="32">
        <v>253</v>
      </c>
      <c r="G297" s="35">
        <f t="shared" si="47"/>
        <v>253</v>
      </c>
      <c r="H297" s="28"/>
      <c r="I297" s="37">
        <f t="shared" si="50"/>
        <v>253</v>
      </c>
      <c r="J297" s="188"/>
      <c r="K297" s="189"/>
      <c r="L297" s="183"/>
      <c r="M297" s="181"/>
      <c r="N297" s="178"/>
      <c r="O297" s="122"/>
      <c r="P297" s="178"/>
      <c r="Q297" s="122"/>
      <c r="R297" s="157"/>
      <c r="S297" s="163"/>
      <c r="T297" s="163"/>
      <c r="U297" s="152"/>
    </row>
    <row r="298" spans="1:21" ht="43.5" customHeight="1" thickBot="1" x14ac:dyDescent="0.3">
      <c r="A298" s="197"/>
      <c r="B298" s="197"/>
      <c r="C298" s="10" t="s">
        <v>92</v>
      </c>
      <c r="D298" s="10">
        <v>1</v>
      </c>
      <c r="E298" s="10" t="s">
        <v>163</v>
      </c>
      <c r="F298" s="32">
        <v>190</v>
      </c>
      <c r="G298" s="35">
        <f t="shared" si="47"/>
        <v>190</v>
      </c>
      <c r="H298" s="28"/>
      <c r="I298" s="37">
        <f t="shared" si="50"/>
        <v>190</v>
      </c>
      <c r="J298" s="188"/>
      <c r="K298" s="189"/>
      <c r="L298" s="183"/>
      <c r="M298" s="181"/>
      <c r="N298" s="178"/>
      <c r="O298" s="122"/>
      <c r="P298" s="178"/>
      <c r="Q298" s="122"/>
      <c r="R298" s="157"/>
      <c r="S298" s="163"/>
      <c r="T298" s="163"/>
      <c r="U298" s="152"/>
    </row>
    <row r="299" spans="1:21" ht="40.5" customHeight="1" thickBot="1" x14ac:dyDescent="0.3">
      <c r="A299" s="197"/>
      <c r="B299" s="197"/>
      <c r="C299" s="10" t="s">
        <v>93</v>
      </c>
      <c r="D299" s="10">
        <v>1</v>
      </c>
      <c r="E299" s="10" t="s">
        <v>163</v>
      </c>
      <c r="F299" s="32">
        <v>158</v>
      </c>
      <c r="G299" s="35">
        <f t="shared" si="47"/>
        <v>158</v>
      </c>
      <c r="H299" s="28"/>
      <c r="I299" s="37">
        <f t="shared" si="50"/>
        <v>158</v>
      </c>
      <c r="J299" s="188"/>
      <c r="K299" s="189"/>
      <c r="L299" s="183"/>
      <c r="M299" s="181"/>
      <c r="N299" s="178"/>
      <c r="O299" s="122"/>
      <c r="P299" s="178"/>
      <c r="Q299" s="122"/>
      <c r="R299" s="157"/>
      <c r="S299" s="163"/>
      <c r="T299" s="163"/>
      <c r="U299" s="152"/>
    </row>
    <row r="300" spans="1:21" ht="37.5" customHeight="1" thickBot="1" x14ac:dyDescent="0.3">
      <c r="A300" s="197"/>
      <c r="B300" s="197"/>
      <c r="C300" s="10" t="s">
        <v>94</v>
      </c>
      <c r="D300" s="10">
        <v>1</v>
      </c>
      <c r="E300" s="10" t="s">
        <v>163</v>
      </c>
      <c r="F300" s="32">
        <v>221</v>
      </c>
      <c r="G300" s="35">
        <f t="shared" si="47"/>
        <v>221</v>
      </c>
      <c r="H300" s="28"/>
      <c r="I300" s="37">
        <f t="shared" si="50"/>
        <v>221</v>
      </c>
      <c r="J300" s="188"/>
      <c r="K300" s="189"/>
      <c r="L300" s="183"/>
      <c r="M300" s="181"/>
      <c r="N300" s="178"/>
      <c r="O300" s="122"/>
      <c r="P300" s="178"/>
      <c r="Q300" s="122"/>
      <c r="R300" s="157"/>
      <c r="S300" s="163"/>
      <c r="T300" s="163"/>
      <c r="U300" s="152"/>
    </row>
    <row r="301" spans="1:21" ht="43.5" customHeight="1" thickBot="1" x14ac:dyDescent="0.3">
      <c r="A301" s="197"/>
      <c r="B301" s="197"/>
      <c r="C301" s="10" t="s">
        <v>95</v>
      </c>
      <c r="D301" s="10">
        <v>1</v>
      </c>
      <c r="E301" s="10" t="s">
        <v>163</v>
      </c>
      <c r="F301" s="32">
        <v>158</v>
      </c>
      <c r="G301" s="35">
        <f t="shared" si="47"/>
        <v>158</v>
      </c>
      <c r="H301" s="28"/>
      <c r="I301" s="37">
        <f t="shared" si="50"/>
        <v>158</v>
      </c>
      <c r="J301" s="188"/>
      <c r="K301" s="189"/>
      <c r="L301" s="183"/>
      <c r="M301" s="181"/>
      <c r="N301" s="178"/>
      <c r="O301" s="122"/>
      <c r="P301" s="178"/>
      <c r="Q301" s="122"/>
      <c r="R301" s="157"/>
      <c r="S301" s="163"/>
      <c r="T301" s="163"/>
      <c r="U301" s="152"/>
    </row>
    <row r="302" spans="1:21" ht="45" customHeight="1" thickBot="1" x14ac:dyDescent="0.3">
      <c r="A302" s="197"/>
      <c r="B302" s="197"/>
      <c r="C302" s="10" t="s">
        <v>96</v>
      </c>
      <c r="D302" s="10">
        <v>2</v>
      </c>
      <c r="E302" s="10" t="s">
        <v>163</v>
      </c>
      <c r="F302" s="32">
        <v>157</v>
      </c>
      <c r="G302" s="35">
        <f t="shared" si="47"/>
        <v>314</v>
      </c>
      <c r="H302" s="28"/>
      <c r="I302" s="37">
        <f t="shared" si="50"/>
        <v>314</v>
      </c>
      <c r="J302" s="188"/>
      <c r="K302" s="189"/>
      <c r="L302" s="183"/>
      <c r="M302" s="181"/>
      <c r="N302" s="178"/>
      <c r="O302" s="122"/>
      <c r="P302" s="178"/>
      <c r="Q302" s="122"/>
      <c r="R302" s="157"/>
      <c r="S302" s="163"/>
      <c r="T302" s="163"/>
      <c r="U302" s="152"/>
    </row>
    <row r="303" spans="1:21" ht="46.5" customHeight="1" thickBot="1" x14ac:dyDescent="0.3">
      <c r="A303" s="197"/>
      <c r="B303" s="197"/>
      <c r="C303" s="10" t="s">
        <v>97</v>
      </c>
      <c r="D303" s="10">
        <v>2</v>
      </c>
      <c r="E303" s="10" t="s">
        <v>163</v>
      </c>
      <c r="F303" s="32">
        <v>158</v>
      </c>
      <c r="G303" s="35">
        <f t="shared" si="47"/>
        <v>316</v>
      </c>
      <c r="H303" s="28"/>
      <c r="I303" s="37">
        <f t="shared" si="50"/>
        <v>316</v>
      </c>
      <c r="J303" s="188"/>
      <c r="K303" s="189"/>
      <c r="L303" s="183"/>
      <c r="M303" s="181"/>
      <c r="N303" s="178"/>
      <c r="O303" s="122"/>
      <c r="P303" s="178"/>
      <c r="Q303" s="122"/>
      <c r="R303" s="157"/>
      <c r="S303" s="163"/>
      <c r="T303" s="163"/>
      <c r="U303" s="152"/>
    </row>
    <row r="304" spans="1:21" ht="32.25" customHeight="1" thickBot="1" x14ac:dyDescent="0.3">
      <c r="A304" s="197"/>
      <c r="B304" s="197"/>
      <c r="C304" s="10" t="s">
        <v>98</v>
      </c>
      <c r="D304" s="10">
        <v>1</v>
      </c>
      <c r="E304" s="10" t="s">
        <v>163</v>
      </c>
      <c r="F304" s="32">
        <v>197</v>
      </c>
      <c r="G304" s="35">
        <f t="shared" si="47"/>
        <v>197</v>
      </c>
      <c r="H304" s="28"/>
      <c r="I304" s="37">
        <f t="shared" si="50"/>
        <v>197</v>
      </c>
      <c r="J304" s="188"/>
      <c r="K304" s="189"/>
      <c r="L304" s="183"/>
      <c r="M304" s="181"/>
      <c r="N304" s="178"/>
      <c r="O304" s="122"/>
      <c r="P304" s="178"/>
      <c r="Q304" s="122"/>
      <c r="R304" s="157"/>
      <c r="S304" s="163"/>
      <c r="T304" s="163"/>
      <c r="U304" s="152"/>
    </row>
    <row r="305" spans="1:22" ht="28.5" customHeight="1" thickBot="1" x14ac:dyDescent="0.3">
      <c r="A305" s="197"/>
      <c r="B305" s="197"/>
      <c r="C305" s="10" t="s">
        <v>99</v>
      </c>
      <c r="D305" s="10">
        <v>1</v>
      </c>
      <c r="E305" s="10" t="s">
        <v>163</v>
      </c>
      <c r="F305" s="32">
        <v>197</v>
      </c>
      <c r="G305" s="35">
        <f t="shared" si="47"/>
        <v>197</v>
      </c>
      <c r="H305" s="28"/>
      <c r="I305" s="37">
        <f t="shared" si="50"/>
        <v>197</v>
      </c>
      <c r="J305" s="188"/>
      <c r="K305" s="189"/>
      <c r="L305" s="183"/>
      <c r="M305" s="181"/>
      <c r="N305" s="178"/>
      <c r="O305" s="122"/>
      <c r="P305" s="178"/>
      <c r="Q305" s="122"/>
      <c r="R305" s="157"/>
      <c r="S305" s="163"/>
      <c r="T305" s="163"/>
      <c r="U305" s="152"/>
    </row>
    <row r="306" spans="1:22" ht="43.5" customHeight="1" thickBot="1" x14ac:dyDescent="0.3">
      <c r="A306" s="197"/>
      <c r="B306" s="197"/>
      <c r="C306" s="10" t="s">
        <v>100</v>
      </c>
      <c r="D306" s="10">
        <v>1</v>
      </c>
      <c r="E306" s="10" t="s">
        <v>163</v>
      </c>
      <c r="F306" s="32">
        <v>236</v>
      </c>
      <c r="G306" s="35">
        <f t="shared" si="47"/>
        <v>236</v>
      </c>
      <c r="H306" s="28"/>
      <c r="I306" s="37">
        <f t="shared" si="50"/>
        <v>236</v>
      </c>
      <c r="J306" s="188"/>
      <c r="K306" s="189"/>
      <c r="L306" s="183"/>
      <c r="M306" s="181"/>
      <c r="N306" s="178"/>
      <c r="O306" s="122"/>
      <c r="P306" s="178"/>
      <c r="Q306" s="122"/>
      <c r="R306" s="157"/>
      <c r="S306" s="163"/>
      <c r="T306" s="163"/>
      <c r="U306" s="152"/>
    </row>
    <row r="307" spans="1:22" ht="45" customHeight="1" thickBot="1" x14ac:dyDescent="0.3">
      <c r="A307" s="197"/>
      <c r="B307" s="197"/>
      <c r="C307" s="10" t="s">
        <v>101</v>
      </c>
      <c r="D307" s="10">
        <v>1</v>
      </c>
      <c r="E307" s="10" t="s">
        <v>163</v>
      </c>
      <c r="F307" s="32">
        <v>236</v>
      </c>
      <c r="G307" s="35">
        <f t="shared" si="47"/>
        <v>236</v>
      </c>
      <c r="H307" s="28"/>
      <c r="I307" s="37">
        <f t="shared" si="50"/>
        <v>236</v>
      </c>
      <c r="J307" s="188"/>
      <c r="K307" s="189"/>
      <c r="L307" s="183"/>
      <c r="M307" s="181"/>
      <c r="N307" s="178"/>
      <c r="O307" s="122"/>
      <c r="P307" s="178"/>
      <c r="Q307" s="122"/>
      <c r="R307" s="157"/>
      <c r="S307" s="163"/>
      <c r="T307" s="163"/>
      <c r="U307" s="152"/>
    </row>
    <row r="308" spans="1:22" ht="27.75" customHeight="1" thickBot="1" x14ac:dyDescent="0.3">
      <c r="A308" s="197"/>
      <c r="B308" s="197"/>
      <c r="C308" s="10" t="s">
        <v>102</v>
      </c>
      <c r="D308" s="10">
        <v>15</v>
      </c>
      <c r="E308" s="10" t="s">
        <v>163</v>
      </c>
      <c r="F308" s="32">
        <v>264</v>
      </c>
      <c r="G308" s="35">
        <f t="shared" si="47"/>
        <v>3960</v>
      </c>
      <c r="H308" s="28"/>
      <c r="I308" s="37">
        <f t="shared" si="50"/>
        <v>3960</v>
      </c>
      <c r="J308" s="188"/>
      <c r="K308" s="189"/>
      <c r="L308" s="183"/>
      <c r="M308" s="181"/>
      <c r="N308" s="178"/>
      <c r="O308" s="122"/>
      <c r="P308" s="178"/>
      <c r="Q308" s="122"/>
      <c r="R308" s="157"/>
      <c r="S308" s="163"/>
      <c r="T308" s="163"/>
      <c r="U308" s="152"/>
    </row>
    <row r="309" spans="1:22" ht="30" customHeight="1" thickBot="1" x14ac:dyDescent="0.3">
      <c r="A309" s="197"/>
      <c r="B309" s="197"/>
      <c r="C309" s="10" t="s">
        <v>103</v>
      </c>
      <c r="D309" s="10">
        <v>2</v>
      </c>
      <c r="E309" s="10" t="s">
        <v>163</v>
      </c>
      <c r="F309" s="32">
        <v>890</v>
      </c>
      <c r="G309" s="35">
        <f t="shared" si="47"/>
        <v>1780</v>
      </c>
      <c r="H309" s="28"/>
      <c r="I309" s="37">
        <f t="shared" si="50"/>
        <v>1780</v>
      </c>
      <c r="J309" s="188"/>
      <c r="K309" s="189"/>
      <c r="L309" s="183"/>
      <c r="M309" s="181"/>
      <c r="N309" s="178"/>
      <c r="O309" s="122"/>
      <c r="P309" s="178"/>
      <c r="Q309" s="122"/>
      <c r="R309" s="157"/>
      <c r="S309" s="163"/>
      <c r="T309" s="163"/>
      <c r="U309" s="152"/>
    </row>
    <row r="310" spans="1:22" ht="23.25" customHeight="1" thickBot="1" x14ac:dyDescent="0.3">
      <c r="A310" s="197"/>
      <c r="B310" s="197"/>
      <c r="C310" s="10" t="s">
        <v>104</v>
      </c>
      <c r="D310" s="10">
        <v>1</v>
      </c>
      <c r="E310" s="10" t="s">
        <v>163</v>
      </c>
      <c r="F310" s="32">
        <v>190</v>
      </c>
      <c r="G310" s="35">
        <f t="shared" si="47"/>
        <v>190</v>
      </c>
      <c r="H310" s="28"/>
      <c r="I310" s="37">
        <f t="shared" si="50"/>
        <v>190</v>
      </c>
      <c r="J310" s="188"/>
      <c r="K310" s="189"/>
      <c r="L310" s="183"/>
      <c r="M310" s="181"/>
      <c r="N310" s="178"/>
      <c r="O310" s="122"/>
      <c r="P310" s="178"/>
      <c r="Q310" s="122"/>
      <c r="R310" s="157"/>
      <c r="S310" s="163"/>
      <c r="T310" s="163"/>
      <c r="U310" s="152"/>
    </row>
    <row r="311" spans="1:22" ht="40.5" customHeight="1" thickBot="1" x14ac:dyDescent="0.3">
      <c r="A311" s="197"/>
      <c r="B311" s="197"/>
      <c r="C311" s="10" t="s">
        <v>105</v>
      </c>
      <c r="D311" s="10">
        <v>1</v>
      </c>
      <c r="E311" s="10" t="s">
        <v>163</v>
      </c>
      <c r="F311" s="32">
        <v>385</v>
      </c>
      <c r="G311" s="35">
        <f t="shared" si="47"/>
        <v>385</v>
      </c>
      <c r="H311" s="28"/>
      <c r="I311" s="37">
        <f t="shared" si="50"/>
        <v>385</v>
      </c>
      <c r="J311" s="188"/>
      <c r="K311" s="189"/>
      <c r="L311" s="183"/>
      <c r="M311" s="181"/>
      <c r="N311" s="178"/>
      <c r="O311" s="122"/>
      <c r="P311" s="178"/>
      <c r="Q311" s="122"/>
      <c r="R311" s="157"/>
      <c r="S311" s="163"/>
      <c r="T311" s="163"/>
      <c r="U311" s="152"/>
    </row>
    <row r="312" spans="1:22" ht="28.5" customHeight="1" thickBot="1" x14ac:dyDescent="0.3">
      <c r="A312" s="197"/>
      <c r="B312" s="197"/>
      <c r="C312" s="10" t="s">
        <v>106</v>
      </c>
      <c r="D312" s="10">
        <v>5</v>
      </c>
      <c r="E312" s="10" t="s">
        <v>163</v>
      </c>
      <c r="F312" s="32">
        <v>350</v>
      </c>
      <c r="G312" s="35">
        <f t="shared" si="47"/>
        <v>1750</v>
      </c>
      <c r="H312" s="28"/>
      <c r="I312" s="24">
        <f t="shared" si="50"/>
        <v>1750</v>
      </c>
      <c r="J312" s="188"/>
      <c r="K312" s="189"/>
      <c r="L312" s="183"/>
      <c r="M312" s="181"/>
      <c r="N312" s="178"/>
      <c r="O312" s="122"/>
      <c r="P312" s="178"/>
      <c r="Q312" s="122"/>
      <c r="R312" s="157"/>
      <c r="S312" s="163"/>
      <c r="T312" s="163"/>
      <c r="U312" s="152"/>
    </row>
    <row r="313" spans="1:22" ht="27.75" customHeight="1" thickBot="1" x14ac:dyDescent="0.3">
      <c r="A313" s="197"/>
      <c r="B313" s="197"/>
      <c r="C313" s="10" t="s">
        <v>164</v>
      </c>
      <c r="D313" s="10">
        <v>10</v>
      </c>
      <c r="E313" s="10" t="s">
        <v>165</v>
      </c>
      <c r="F313" s="32">
        <v>2140</v>
      </c>
      <c r="G313" s="35">
        <f t="shared" si="47"/>
        <v>21400</v>
      </c>
      <c r="H313" s="28">
        <f>G313</f>
        <v>21400</v>
      </c>
      <c r="I313" s="37"/>
      <c r="J313" s="188"/>
      <c r="K313" s="189"/>
      <c r="L313" s="183"/>
      <c r="M313" s="181"/>
      <c r="N313" s="178"/>
      <c r="O313" s="122"/>
      <c r="P313" s="178"/>
      <c r="Q313" s="122"/>
      <c r="R313" s="157"/>
      <c r="S313" s="163"/>
      <c r="T313" s="163"/>
      <c r="U313" s="152"/>
    </row>
    <row r="314" spans="1:22" ht="20.25" thickBot="1" x14ac:dyDescent="0.3">
      <c r="A314" s="197"/>
      <c r="B314" s="197"/>
      <c r="C314" s="10" t="s">
        <v>166</v>
      </c>
      <c r="D314" s="98">
        <v>5</v>
      </c>
      <c r="E314" s="10" t="s">
        <v>165</v>
      </c>
      <c r="F314" s="32">
        <v>3990</v>
      </c>
      <c r="G314" s="35">
        <f t="shared" si="47"/>
        <v>19950</v>
      </c>
      <c r="H314" s="28">
        <f t="shared" ref="H314:H316" si="51">G314</f>
        <v>19950</v>
      </c>
      <c r="I314" s="37"/>
      <c r="J314" s="188"/>
      <c r="K314" s="189"/>
      <c r="L314" s="183"/>
      <c r="M314" s="181"/>
      <c r="N314" s="178"/>
      <c r="O314" s="122"/>
      <c r="P314" s="178"/>
      <c r="Q314" s="122"/>
      <c r="R314" s="157"/>
      <c r="S314" s="163"/>
      <c r="T314" s="163"/>
      <c r="U314" s="152"/>
    </row>
    <row r="315" spans="1:22" ht="24.75" customHeight="1" thickBot="1" x14ac:dyDescent="0.3">
      <c r="A315" s="197"/>
      <c r="B315" s="197"/>
      <c r="C315" s="10" t="s">
        <v>167</v>
      </c>
      <c r="D315" s="10">
        <v>10</v>
      </c>
      <c r="E315" s="10" t="s">
        <v>168</v>
      </c>
      <c r="F315" s="32">
        <v>2000</v>
      </c>
      <c r="G315" s="35">
        <f t="shared" si="47"/>
        <v>20000</v>
      </c>
      <c r="H315" s="36">
        <f t="shared" si="51"/>
        <v>20000</v>
      </c>
      <c r="I315" s="37"/>
      <c r="J315" s="188"/>
      <c r="K315" s="189"/>
      <c r="L315" s="183"/>
      <c r="M315" s="181"/>
      <c r="N315" s="178"/>
      <c r="O315" s="122"/>
      <c r="P315" s="178"/>
      <c r="Q315" s="122"/>
      <c r="R315" s="157"/>
      <c r="S315" s="163"/>
      <c r="T315" s="163"/>
      <c r="U315" s="152"/>
    </row>
    <row r="316" spans="1:22" ht="20.25" thickBot="1" x14ac:dyDescent="0.3">
      <c r="A316" s="197"/>
      <c r="B316" s="197"/>
      <c r="C316" s="10" t="s">
        <v>169</v>
      </c>
      <c r="D316" s="10">
        <v>10</v>
      </c>
      <c r="E316" s="10" t="s">
        <v>170</v>
      </c>
      <c r="F316" s="32">
        <v>400</v>
      </c>
      <c r="G316" s="35">
        <f t="shared" si="47"/>
        <v>4000</v>
      </c>
      <c r="H316" s="36">
        <f t="shared" si="51"/>
        <v>4000</v>
      </c>
      <c r="I316" s="37"/>
      <c r="J316" s="188"/>
      <c r="K316" s="189"/>
      <c r="L316" s="183"/>
      <c r="M316" s="181"/>
      <c r="N316" s="178"/>
      <c r="O316" s="122"/>
      <c r="P316" s="178"/>
      <c r="Q316" s="122"/>
      <c r="R316" s="157"/>
      <c r="S316" s="163"/>
      <c r="T316" s="163"/>
      <c r="U316" s="152"/>
    </row>
    <row r="317" spans="1:22" ht="20.25" customHeight="1" thickBot="1" x14ac:dyDescent="0.3">
      <c r="A317" s="196">
        <v>36</v>
      </c>
      <c r="B317" s="196" t="s">
        <v>171</v>
      </c>
      <c r="C317" s="1" t="s">
        <v>291</v>
      </c>
      <c r="D317" s="8">
        <v>1</v>
      </c>
      <c r="E317" s="8" t="s">
        <v>0</v>
      </c>
      <c r="F317" s="30">
        <v>14800</v>
      </c>
      <c r="G317" s="35">
        <f t="shared" si="47"/>
        <v>14800</v>
      </c>
      <c r="H317" s="27"/>
      <c r="I317" s="24">
        <f>G317</f>
        <v>14800</v>
      </c>
      <c r="J317" s="188">
        <f>SUM(H317:H319)+SUM(I317:I319)</f>
        <v>108800</v>
      </c>
      <c r="K317" s="189">
        <f t="shared" si="43"/>
        <v>64627.199999999997</v>
      </c>
      <c r="L317" s="183">
        <f t="shared" si="44"/>
        <v>64627</v>
      </c>
      <c r="M317" s="181">
        <f t="shared" si="45"/>
        <v>44173</v>
      </c>
      <c r="N317" s="178">
        <f>SUM(H317:H319)</f>
        <v>94000</v>
      </c>
      <c r="O317" s="122"/>
      <c r="P317" s="178">
        <f>SUM(I317:I319)</f>
        <v>14800</v>
      </c>
      <c r="Q317" s="122"/>
      <c r="R317" s="157" t="s">
        <v>534</v>
      </c>
      <c r="S317" s="163">
        <f>SUM(I317:I319)</f>
        <v>14800</v>
      </c>
      <c r="T317" s="163">
        <v>14800</v>
      </c>
      <c r="U317" s="152">
        <v>94000</v>
      </c>
    </row>
    <row r="318" spans="1:22" ht="33.75" customHeight="1" thickBot="1" x14ac:dyDescent="0.3">
      <c r="A318" s="197"/>
      <c r="B318" s="197"/>
      <c r="C318" s="2" t="s">
        <v>292</v>
      </c>
      <c r="D318" s="9">
        <v>6</v>
      </c>
      <c r="E318" s="9" t="s">
        <v>31</v>
      </c>
      <c r="F318" s="31">
        <v>9000</v>
      </c>
      <c r="G318" s="35">
        <f t="shared" si="47"/>
        <v>54000</v>
      </c>
      <c r="H318" s="36">
        <f t="shared" ref="H318" si="52">G318</f>
        <v>54000</v>
      </c>
      <c r="I318" s="112"/>
      <c r="J318" s="188"/>
      <c r="K318" s="189"/>
      <c r="L318" s="183"/>
      <c r="M318" s="181"/>
      <c r="N318" s="178"/>
      <c r="O318" s="122"/>
      <c r="P318" s="178"/>
      <c r="Q318" s="122"/>
      <c r="R318" s="157"/>
      <c r="S318" s="163"/>
      <c r="T318" s="163"/>
      <c r="U318" s="152"/>
    </row>
    <row r="319" spans="1:22" ht="33" customHeight="1" thickBot="1" x14ac:dyDescent="0.3">
      <c r="A319" s="198"/>
      <c r="B319" s="198"/>
      <c r="C319" s="2" t="s">
        <v>293</v>
      </c>
      <c r="D319" s="9">
        <v>10</v>
      </c>
      <c r="E319" s="9" t="s">
        <v>2</v>
      </c>
      <c r="F319" s="31">
        <v>4000</v>
      </c>
      <c r="G319" s="35">
        <f t="shared" si="47"/>
        <v>40000</v>
      </c>
      <c r="H319" s="36">
        <f t="shared" ref="H319:H324" si="53">G319</f>
        <v>40000</v>
      </c>
      <c r="I319" s="112"/>
      <c r="J319" s="188"/>
      <c r="K319" s="189"/>
      <c r="L319" s="183"/>
      <c r="M319" s="181"/>
      <c r="N319" s="178"/>
      <c r="O319" s="122"/>
      <c r="P319" s="178"/>
      <c r="Q319" s="122"/>
      <c r="R319" s="157"/>
      <c r="S319" s="163"/>
      <c r="T319" s="163"/>
      <c r="U319" s="152"/>
      <c r="V319" s="105">
        <f>SUM(S3:S319)</f>
        <v>375125</v>
      </c>
    </row>
    <row r="320" spans="1:22" ht="41.25" customHeight="1" thickBot="1" x14ac:dyDescent="0.3">
      <c r="A320" s="196">
        <v>37</v>
      </c>
      <c r="B320" s="202" t="s">
        <v>107</v>
      </c>
      <c r="C320" s="15" t="s">
        <v>285</v>
      </c>
      <c r="D320" s="1">
        <v>1</v>
      </c>
      <c r="E320" s="8" t="s">
        <v>31</v>
      </c>
      <c r="F320" s="30">
        <v>7000</v>
      </c>
      <c r="G320" s="35">
        <f t="shared" si="47"/>
        <v>7000</v>
      </c>
      <c r="H320" s="36">
        <f t="shared" si="53"/>
        <v>7000</v>
      </c>
      <c r="I320" s="112"/>
      <c r="J320" s="188">
        <f>SUM(H320:H325)+SUM(I320:I325)</f>
        <v>40000</v>
      </c>
      <c r="K320" s="189">
        <f t="shared" si="43"/>
        <v>23760</v>
      </c>
      <c r="L320" s="183">
        <f t="shared" si="44"/>
        <v>23760</v>
      </c>
      <c r="M320" s="181">
        <f t="shared" si="45"/>
        <v>16240</v>
      </c>
      <c r="N320" s="178">
        <f>SUM(H320:H325)</f>
        <v>40000</v>
      </c>
      <c r="O320" s="122"/>
      <c r="P320" s="178">
        <f>SUM(I320:I325)</f>
        <v>0</v>
      </c>
      <c r="Q320" s="122"/>
      <c r="R320" s="157" t="s">
        <v>537</v>
      </c>
      <c r="S320" s="152">
        <v>0</v>
      </c>
      <c r="T320" s="152">
        <v>0</v>
      </c>
      <c r="U320" s="152">
        <v>40000</v>
      </c>
    </row>
    <row r="321" spans="1:22" ht="35.25" customHeight="1" thickBot="1" x14ac:dyDescent="0.3">
      <c r="A321" s="197"/>
      <c r="B321" s="203"/>
      <c r="C321" s="16" t="s">
        <v>286</v>
      </c>
      <c r="D321" s="2">
        <v>5</v>
      </c>
      <c r="E321" s="9" t="s">
        <v>52</v>
      </c>
      <c r="F321" s="31">
        <v>800</v>
      </c>
      <c r="G321" s="35">
        <f t="shared" si="47"/>
        <v>4000</v>
      </c>
      <c r="H321" s="36">
        <f t="shared" si="53"/>
        <v>4000</v>
      </c>
      <c r="I321" s="112"/>
      <c r="J321" s="188"/>
      <c r="K321" s="189"/>
      <c r="L321" s="183"/>
      <c r="M321" s="181"/>
      <c r="N321" s="178"/>
      <c r="O321" s="122"/>
      <c r="P321" s="178"/>
      <c r="Q321" s="122"/>
      <c r="R321" s="157"/>
      <c r="S321" s="152"/>
      <c r="T321" s="152"/>
      <c r="U321" s="152"/>
    </row>
    <row r="322" spans="1:22" ht="28.5" customHeight="1" thickBot="1" x14ac:dyDescent="0.3">
      <c r="A322" s="197"/>
      <c r="B322" s="203"/>
      <c r="C322" s="16" t="s">
        <v>287</v>
      </c>
      <c r="D322" s="2">
        <v>35</v>
      </c>
      <c r="E322" s="9" t="s">
        <v>31</v>
      </c>
      <c r="F322" s="31">
        <v>300</v>
      </c>
      <c r="G322" s="35">
        <f t="shared" si="47"/>
        <v>10500</v>
      </c>
      <c r="H322" s="36">
        <f t="shared" si="53"/>
        <v>10500</v>
      </c>
      <c r="I322" s="112"/>
      <c r="J322" s="188"/>
      <c r="K322" s="189"/>
      <c r="L322" s="183"/>
      <c r="M322" s="181"/>
      <c r="N322" s="178"/>
      <c r="O322" s="122"/>
      <c r="P322" s="178"/>
      <c r="Q322" s="122"/>
      <c r="R322" s="157"/>
      <c r="S322" s="152"/>
      <c r="T322" s="152"/>
      <c r="U322" s="152"/>
    </row>
    <row r="323" spans="1:22" ht="45" customHeight="1" thickBot="1" x14ac:dyDescent="0.3">
      <c r="A323" s="197"/>
      <c r="B323" s="203"/>
      <c r="C323" s="16" t="s">
        <v>288</v>
      </c>
      <c r="D323" s="2">
        <v>6</v>
      </c>
      <c r="E323" s="9" t="s">
        <v>52</v>
      </c>
      <c r="F323" s="31">
        <v>2000</v>
      </c>
      <c r="G323" s="35">
        <f t="shared" si="47"/>
        <v>12000</v>
      </c>
      <c r="H323" s="36">
        <f t="shared" si="53"/>
        <v>12000</v>
      </c>
      <c r="I323" s="112"/>
      <c r="J323" s="188"/>
      <c r="K323" s="189"/>
      <c r="L323" s="183"/>
      <c r="M323" s="181"/>
      <c r="N323" s="178"/>
      <c r="O323" s="122"/>
      <c r="P323" s="178"/>
      <c r="Q323" s="122"/>
      <c r="R323" s="157"/>
      <c r="S323" s="152"/>
      <c r="T323" s="152"/>
      <c r="U323" s="152"/>
      <c r="V323" s="105"/>
    </row>
    <row r="324" spans="1:22" ht="27" customHeight="1" thickBot="1" x14ac:dyDescent="0.3">
      <c r="A324" s="197"/>
      <c r="B324" s="203"/>
      <c r="C324" s="16" t="s">
        <v>289</v>
      </c>
      <c r="D324" s="2">
        <v>1</v>
      </c>
      <c r="E324" s="9" t="s">
        <v>31</v>
      </c>
      <c r="F324" s="31">
        <v>2000</v>
      </c>
      <c r="G324" s="35">
        <f t="shared" si="47"/>
        <v>2000</v>
      </c>
      <c r="H324" s="36">
        <f t="shared" si="53"/>
        <v>2000</v>
      </c>
      <c r="I324" s="112"/>
      <c r="J324" s="188"/>
      <c r="K324" s="189"/>
      <c r="L324" s="183"/>
      <c r="M324" s="181"/>
      <c r="N324" s="178"/>
      <c r="O324" s="122"/>
      <c r="P324" s="178"/>
      <c r="Q324" s="122"/>
      <c r="R324" s="157"/>
      <c r="S324" s="152"/>
      <c r="T324" s="152"/>
      <c r="U324" s="152"/>
    </row>
    <row r="325" spans="1:22" ht="45" customHeight="1" thickBot="1" x14ac:dyDescent="0.3">
      <c r="A325" s="198"/>
      <c r="B325" s="204"/>
      <c r="C325" s="17" t="s">
        <v>290</v>
      </c>
      <c r="D325" s="2">
        <v>3</v>
      </c>
      <c r="E325" s="9" t="s">
        <v>52</v>
      </c>
      <c r="F325" s="31">
        <v>1500</v>
      </c>
      <c r="G325" s="35">
        <f t="shared" si="47"/>
        <v>4500</v>
      </c>
      <c r="H325" s="36">
        <f t="shared" ref="H325:H332" si="54">G325</f>
        <v>4500</v>
      </c>
      <c r="I325" s="112"/>
      <c r="J325" s="188"/>
      <c r="K325" s="189"/>
      <c r="L325" s="183"/>
      <c r="M325" s="181"/>
      <c r="N325" s="178"/>
      <c r="O325" s="122"/>
      <c r="P325" s="178"/>
      <c r="Q325" s="122"/>
      <c r="R325" s="157"/>
      <c r="S325" s="152"/>
      <c r="T325" s="152"/>
      <c r="U325" s="152"/>
    </row>
    <row r="326" spans="1:22" ht="33.75" customHeight="1" thickBot="1" x14ac:dyDescent="0.3">
      <c r="A326" s="196">
        <v>38</v>
      </c>
      <c r="B326" s="196" t="s">
        <v>172</v>
      </c>
      <c r="C326" s="1" t="s">
        <v>173</v>
      </c>
      <c r="D326" s="10">
        <v>14</v>
      </c>
      <c r="E326" s="10" t="s">
        <v>165</v>
      </c>
      <c r="F326" s="22">
        <v>2240</v>
      </c>
      <c r="G326" s="35">
        <f t="shared" si="47"/>
        <v>31360</v>
      </c>
      <c r="H326" s="36">
        <f t="shared" si="54"/>
        <v>31360</v>
      </c>
      <c r="I326" s="37"/>
      <c r="J326" s="188">
        <f>SUM(H326:H327)+SUM(I326:I327)</f>
        <v>51335</v>
      </c>
      <c r="K326" s="189">
        <f t="shared" ref="K326:K370" si="55">J326*0.594</f>
        <v>30492.989999999998</v>
      </c>
      <c r="L326" s="183">
        <f t="shared" ref="L326:L370" si="56">ROUND(K326,0)</f>
        <v>30493</v>
      </c>
      <c r="M326" s="181">
        <f t="shared" ref="M326:M370" si="57">J326-L326</f>
        <v>20842</v>
      </c>
      <c r="N326" s="178">
        <f>SUM(H326:H327)</f>
        <v>51335</v>
      </c>
      <c r="O326" s="122"/>
      <c r="P326" s="178">
        <f>SUM(I326:I327)</f>
        <v>0</v>
      </c>
      <c r="Q326" s="122"/>
      <c r="R326" s="157" t="s">
        <v>539</v>
      </c>
      <c r="S326" s="152">
        <v>0</v>
      </c>
      <c r="T326" s="152">
        <v>0</v>
      </c>
      <c r="U326" s="152">
        <v>51335</v>
      </c>
    </row>
    <row r="327" spans="1:22" ht="33.75" customHeight="1" thickBot="1" x14ac:dyDescent="0.3">
      <c r="A327" s="197"/>
      <c r="B327" s="197"/>
      <c r="C327" s="2" t="s">
        <v>174</v>
      </c>
      <c r="D327" s="11">
        <v>25</v>
      </c>
      <c r="E327" s="11" t="s">
        <v>165</v>
      </c>
      <c r="F327" s="23">
        <v>799</v>
      </c>
      <c r="G327" s="35">
        <f t="shared" si="47"/>
        <v>19975</v>
      </c>
      <c r="H327" s="36">
        <f t="shared" si="54"/>
        <v>19975</v>
      </c>
      <c r="I327" s="37"/>
      <c r="J327" s="188"/>
      <c r="K327" s="189"/>
      <c r="L327" s="183"/>
      <c r="M327" s="181"/>
      <c r="N327" s="178"/>
      <c r="O327" s="122"/>
      <c r="P327" s="178"/>
      <c r="Q327" s="122"/>
      <c r="R327" s="157"/>
      <c r="S327" s="152"/>
      <c r="T327" s="152"/>
      <c r="U327" s="152"/>
    </row>
    <row r="328" spans="1:22" ht="36.75" customHeight="1" thickBot="1" x14ac:dyDescent="0.3">
      <c r="A328" s="196">
        <v>39</v>
      </c>
      <c r="B328" s="196" t="s">
        <v>175</v>
      </c>
      <c r="C328" s="11" t="s">
        <v>176</v>
      </c>
      <c r="D328" s="10">
        <v>14</v>
      </c>
      <c r="E328" s="10" t="s">
        <v>165</v>
      </c>
      <c r="F328" s="32">
        <v>2990</v>
      </c>
      <c r="G328" s="35">
        <f t="shared" si="47"/>
        <v>41860</v>
      </c>
      <c r="H328" s="36">
        <f t="shared" si="54"/>
        <v>41860</v>
      </c>
      <c r="I328" s="37"/>
      <c r="J328" s="188">
        <f>SUM(H328:H330)+SUM(I328:I330)</f>
        <v>62285</v>
      </c>
      <c r="K328" s="189">
        <f t="shared" si="55"/>
        <v>36997.29</v>
      </c>
      <c r="L328" s="183">
        <f t="shared" si="56"/>
        <v>36997</v>
      </c>
      <c r="M328" s="181">
        <f t="shared" si="57"/>
        <v>25288</v>
      </c>
      <c r="N328" s="178">
        <f>SUM(H328:H330)</f>
        <v>62285</v>
      </c>
      <c r="O328" s="122"/>
      <c r="P328" s="178">
        <f>SUM(I328:I330)</f>
        <v>0</v>
      </c>
      <c r="Q328" s="122"/>
      <c r="R328" s="157" t="s">
        <v>540</v>
      </c>
      <c r="S328" s="152">
        <v>0</v>
      </c>
      <c r="T328" s="152">
        <v>0</v>
      </c>
      <c r="U328" s="152">
        <v>62285</v>
      </c>
    </row>
    <row r="329" spans="1:22" ht="28.5" customHeight="1" thickBot="1" x14ac:dyDescent="0.3">
      <c r="A329" s="197"/>
      <c r="B329" s="197"/>
      <c r="C329" s="11" t="s">
        <v>177</v>
      </c>
      <c r="D329" s="11">
        <v>1</v>
      </c>
      <c r="E329" s="11" t="s">
        <v>165</v>
      </c>
      <c r="F329" s="25">
        <v>9200</v>
      </c>
      <c r="G329" s="35">
        <f t="shared" si="47"/>
        <v>9200</v>
      </c>
      <c r="H329" s="36">
        <f t="shared" si="54"/>
        <v>9200</v>
      </c>
      <c r="I329" s="37"/>
      <c r="J329" s="188"/>
      <c r="K329" s="189"/>
      <c r="L329" s="183"/>
      <c r="M329" s="181"/>
      <c r="N329" s="178"/>
      <c r="O329" s="122"/>
      <c r="P329" s="178"/>
      <c r="Q329" s="122"/>
      <c r="R329" s="157"/>
      <c r="S329" s="152"/>
      <c r="T329" s="152"/>
      <c r="U329" s="152"/>
    </row>
    <row r="330" spans="1:22" ht="30.75" customHeight="1" thickBot="1" x14ac:dyDescent="0.3">
      <c r="A330" s="198"/>
      <c r="B330" s="198"/>
      <c r="C330" s="7" t="s">
        <v>178</v>
      </c>
      <c r="D330" s="11">
        <v>25</v>
      </c>
      <c r="E330" s="11" t="s">
        <v>179</v>
      </c>
      <c r="F330" s="25">
        <v>449</v>
      </c>
      <c r="G330" s="35">
        <f t="shared" ref="G330:G341" si="58">D330*F330</f>
        <v>11225</v>
      </c>
      <c r="H330" s="36">
        <f t="shared" si="54"/>
        <v>11225</v>
      </c>
      <c r="I330" s="37"/>
      <c r="J330" s="188"/>
      <c r="K330" s="189"/>
      <c r="L330" s="183"/>
      <c r="M330" s="181"/>
      <c r="N330" s="178"/>
      <c r="O330" s="122"/>
      <c r="P330" s="178"/>
      <c r="Q330" s="122"/>
      <c r="R330" s="157"/>
      <c r="S330" s="152"/>
      <c r="T330" s="152"/>
      <c r="U330" s="152"/>
    </row>
    <row r="331" spans="1:22" ht="24.75" customHeight="1" thickBot="1" x14ac:dyDescent="0.3">
      <c r="A331" s="196">
        <v>40</v>
      </c>
      <c r="B331" s="196" t="s">
        <v>180</v>
      </c>
      <c r="C331" s="11" t="s">
        <v>110</v>
      </c>
      <c r="D331" s="12">
        <v>24</v>
      </c>
      <c r="E331" s="12" t="s">
        <v>111</v>
      </c>
      <c r="F331" s="33">
        <v>499</v>
      </c>
      <c r="G331" s="35">
        <f t="shared" si="58"/>
        <v>11976</v>
      </c>
      <c r="H331" s="36">
        <f t="shared" si="54"/>
        <v>11976</v>
      </c>
      <c r="I331" s="37"/>
      <c r="J331" s="188">
        <f>SUM(H331:H338)+SUM(I331:I338)</f>
        <v>21318</v>
      </c>
      <c r="K331" s="189">
        <f t="shared" si="55"/>
        <v>12662.892</v>
      </c>
      <c r="L331" s="183">
        <f t="shared" si="56"/>
        <v>12663</v>
      </c>
      <c r="M331" s="181">
        <f t="shared" si="57"/>
        <v>8655</v>
      </c>
      <c r="N331" s="178">
        <f>SUM(H331:H338)</f>
        <v>21318</v>
      </c>
      <c r="O331" s="122"/>
      <c r="P331" s="178">
        <f>SUM(I331:I338)</f>
        <v>0</v>
      </c>
      <c r="Q331" s="122"/>
      <c r="R331" s="157" t="s">
        <v>541</v>
      </c>
      <c r="S331" s="152">
        <v>0</v>
      </c>
      <c r="T331" s="152">
        <v>0</v>
      </c>
      <c r="U331" s="152">
        <v>21318</v>
      </c>
    </row>
    <row r="332" spans="1:22" ht="34.5" customHeight="1" thickBot="1" x14ac:dyDescent="0.3">
      <c r="A332" s="197"/>
      <c r="B332" s="197"/>
      <c r="C332" s="13" t="s">
        <v>112</v>
      </c>
      <c r="D332" s="10">
        <v>1</v>
      </c>
      <c r="E332" s="10" t="s">
        <v>31</v>
      </c>
      <c r="F332" s="32">
        <v>1690</v>
      </c>
      <c r="G332" s="35">
        <f t="shared" si="58"/>
        <v>1690</v>
      </c>
      <c r="H332" s="36">
        <f t="shared" si="54"/>
        <v>1690</v>
      </c>
      <c r="I332" s="37"/>
      <c r="J332" s="188"/>
      <c r="K332" s="189"/>
      <c r="L332" s="183"/>
      <c r="M332" s="181"/>
      <c r="N332" s="178"/>
      <c r="O332" s="122"/>
      <c r="P332" s="178"/>
      <c r="Q332" s="122"/>
      <c r="R332" s="157"/>
      <c r="S332" s="152"/>
      <c r="T332" s="152"/>
      <c r="U332" s="152"/>
    </row>
    <row r="333" spans="1:22" ht="28.5" customHeight="1" thickBot="1" x14ac:dyDescent="0.3">
      <c r="A333" s="197"/>
      <c r="B333" s="197"/>
      <c r="C333" s="13" t="s">
        <v>113</v>
      </c>
      <c r="D333" s="10">
        <v>1</v>
      </c>
      <c r="E333" s="10" t="s">
        <v>31</v>
      </c>
      <c r="F333" s="32">
        <v>2297</v>
      </c>
      <c r="G333" s="35">
        <f t="shared" si="58"/>
        <v>2297</v>
      </c>
      <c r="H333" s="36">
        <f t="shared" ref="H333:H343" si="59">G333</f>
        <v>2297</v>
      </c>
      <c r="I333" s="37"/>
      <c r="J333" s="188"/>
      <c r="K333" s="189"/>
      <c r="L333" s="183"/>
      <c r="M333" s="181"/>
      <c r="N333" s="178"/>
      <c r="O333" s="122"/>
      <c r="P333" s="178"/>
      <c r="Q333" s="122"/>
      <c r="R333" s="157"/>
      <c r="S333" s="152"/>
      <c r="T333" s="152"/>
      <c r="U333" s="152"/>
    </row>
    <row r="334" spans="1:22" ht="27" customHeight="1" thickBot="1" x14ac:dyDescent="0.3">
      <c r="A334" s="197"/>
      <c r="B334" s="197"/>
      <c r="C334" s="13" t="s">
        <v>114</v>
      </c>
      <c r="D334" s="10">
        <v>1</v>
      </c>
      <c r="E334" s="10" t="s">
        <v>31</v>
      </c>
      <c r="F334" s="32">
        <v>4290</v>
      </c>
      <c r="G334" s="35">
        <f t="shared" si="58"/>
        <v>4290</v>
      </c>
      <c r="H334" s="36">
        <f t="shared" si="59"/>
        <v>4290</v>
      </c>
      <c r="I334" s="37"/>
      <c r="J334" s="188"/>
      <c r="K334" s="189"/>
      <c r="L334" s="183"/>
      <c r="M334" s="181"/>
      <c r="N334" s="178"/>
      <c r="O334" s="122"/>
      <c r="P334" s="178"/>
      <c r="Q334" s="122"/>
      <c r="R334" s="157"/>
      <c r="S334" s="152"/>
      <c r="T334" s="152"/>
      <c r="U334" s="152"/>
    </row>
    <row r="335" spans="1:22" ht="38.25" customHeight="1" thickBot="1" x14ac:dyDescent="0.3">
      <c r="A335" s="197"/>
      <c r="B335" s="197"/>
      <c r="C335" s="13" t="s">
        <v>115</v>
      </c>
      <c r="D335" s="10">
        <v>1</v>
      </c>
      <c r="E335" s="10" t="s">
        <v>35</v>
      </c>
      <c r="F335" s="32">
        <v>250</v>
      </c>
      <c r="G335" s="35">
        <f t="shared" si="58"/>
        <v>250</v>
      </c>
      <c r="H335" s="36">
        <f t="shared" si="59"/>
        <v>250</v>
      </c>
      <c r="I335" s="37"/>
      <c r="J335" s="188"/>
      <c r="K335" s="189"/>
      <c r="L335" s="183"/>
      <c r="M335" s="181"/>
      <c r="N335" s="178"/>
      <c r="O335" s="122"/>
      <c r="P335" s="178"/>
      <c r="Q335" s="122"/>
      <c r="R335" s="157"/>
      <c r="S335" s="152"/>
      <c r="T335" s="152"/>
      <c r="U335" s="152"/>
    </row>
    <row r="336" spans="1:22" ht="30" customHeight="1" thickBot="1" x14ac:dyDescent="0.3">
      <c r="A336" s="197"/>
      <c r="B336" s="197"/>
      <c r="C336" s="13" t="s">
        <v>317</v>
      </c>
      <c r="D336" s="10">
        <v>1</v>
      </c>
      <c r="E336" s="10" t="s">
        <v>116</v>
      </c>
      <c r="F336" s="32">
        <v>436</v>
      </c>
      <c r="G336" s="35">
        <f t="shared" si="58"/>
        <v>436</v>
      </c>
      <c r="H336" s="36">
        <f t="shared" si="59"/>
        <v>436</v>
      </c>
      <c r="I336" s="37"/>
      <c r="J336" s="188"/>
      <c r="K336" s="189"/>
      <c r="L336" s="183"/>
      <c r="M336" s="181"/>
      <c r="N336" s="178"/>
      <c r="O336" s="122"/>
      <c r="P336" s="178"/>
      <c r="Q336" s="122"/>
      <c r="R336" s="157"/>
      <c r="S336" s="152"/>
      <c r="T336" s="152"/>
      <c r="U336" s="152"/>
    </row>
    <row r="337" spans="1:21" ht="33.75" customHeight="1" thickBot="1" x14ac:dyDescent="0.3">
      <c r="A337" s="197"/>
      <c r="B337" s="197"/>
      <c r="C337" s="13" t="s">
        <v>117</v>
      </c>
      <c r="D337" s="10">
        <v>1</v>
      </c>
      <c r="E337" s="10" t="s">
        <v>35</v>
      </c>
      <c r="F337" s="32">
        <v>129</v>
      </c>
      <c r="G337" s="35">
        <f t="shared" si="58"/>
        <v>129</v>
      </c>
      <c r="H337" s="36">
        <f t="shared" si="59"/>
        <v>129</v>
      </c>
      <c r="I337" s="37"/>
      <c r="J337" s="188"/>
      <c r="K337" s="189"/>
      <c r="L337" s="183"/>
      <c r="M337" s="181"/>
      <c r="N337" s="178"/>
      <c r="O337" s="122"/>
      <c r="P337" s="178"/>
      <c r="Q337" s="122"/>
      <c r="R337" s="157"/>
      <c r="S337" s="152"/>
      <c r="T337" s="152"/>
      <c r="U337" s="152"/>
    </row>
    <row r="338" spans="1:21" ht="49.5" customHeight="1" thickBot="1" x14ac:dyDescent="0.3">
      <c r="A338" s="198"/>
      <c r="B338" s="198"/>
      <c r="C338" s="13" t="s">
        <v>115</v>
      </c>
      <c r="D338" s="10">
        <v>1</v>
      </c>
      <c r="E338" s="10" t="s">
        <v>116</v>
      </c>
      <c r="F338" s="32">
        <v>250</v>
      </c>
      <c r="G338" s="35">
        <f t="shared" si="58"/>
        <v>250</v>
      </c>
      <c r="H338" s="36">
        <f t="shared" si="59"/>
        <v>250</v>
      </c>
      <c r="I338" s="37"/>
      <c r="J338" s="188"/>
      <c r="K338" s="189"/>
      <c r="L338" s="183"/>
      <c r="M338" s="181"/>
      <c r="N338" s="178"/>
      <c r="O338" s="122"/>
      <c r="P338" s="178"/>
      <c r="Q338" s="122"/>
      <c r="R338" s="157"/>
      <c r="S338" s="152"/>
      <c r="T338" s="152"/>
      <c r="U338" s="152"/>
    </row>
    <row r="339" spans="1:21" ht="33.75" customHeight="1" thickBot="1" x14ac:dyDescent="0.3">
      <c r="A339" s="196">
        <v>41</v>
      </c>
      <c r="B339" s="196" t="s">
        <v>315</v>
      </c>
      <c r="C339" s="10" t="s">
        <v>281</v>
      </c>
      <c r="D339" s="10">
        <v>12</v>
      </c>
      <c r="E339" s="10" t="s">
        <v>109</v>
      </c>
      <c r="F339" s="32">
        <v>350</v>
      </c>
      <c r="G339" s="35">
        <f t="shared" si="58"/>
        <v>4200</v>
      </c>
      <c r="H339" s="36">
        <f t="shared" si="59"/>
        <v>4200</v>
      </c>
      <c r="I339" s="37"/>
      <c r="J339" s="188">
        <f>SUM(H339:H340)+SUM(I339:I340)</f>
        <v>29200</v>
      </c>
      <c r="K339" s="189">
        <f t="shared" si="55"/>
        <v>17344.8</v>
      </c>
      <c r="L339" s="183">
        <f t="shared" si="56"/>
        <v>17345</v>
      </c>
      <c r="M339" s="181">
        <f t="shared" si="57"/>
        <v>11855</v>
      </c>
      <c r="N339" s="178">
        <f>SUM(H339:H340)</f>
        <v>29200</v>
      </c>
      <c r="O339" s="122"/>
      <c r="P339" s="178">
        <f>SUM(I339:I340)</f>
        <v>0</v>
      </c>
      <c r="Q339" s="122"/>
      <c r="R339" s="157" t="s">
        <v>542</v>
      </c>
      <c r="S339" s="152">
        <v>0</v>
      </c>
      <c r="T339" s="152">
        <v>0</v>
      </c>
      <c r="U339" s="152">
        <v>29200</v>
      </c>
    </row>
    <row r="340" spans="1:21" ht="26.25" customHeight="1" thickBot="1" x14ac:dyDescent="0.3">
      <c r="A340" s="197"/>
      <c r="B340" s="197"/>
      <c r="C340" s="11" t="s">
        <v>118</v>
      </c>
      <c r="D340" s="11">
        <v>5</v>
      </c>
      <c r="E340" s="11" t="s">
        <v>108</v>
      </c>
      <c r="F340" s="25">
        <v>5000</v>
      </c>
      <c r="G340" s="35">
        <f t="shared" si="58"/>
        <v>25000</v>
      </c>
      <c r="H340" s="36">
        <f t="shared" si="59"/>
        <v>25000</v>
      </c>
      <c r="I340" s="37"/>
      <c r="J340" s="188"/>
      <c r="K340" s="189"/>
      <c r="L340" s="183"/>
      <c r="M340" s="181"/>
      <c r="N340" s="178"/>
      <c r="O340" s="122"/>
      <c r="P340" s="178"/>
      <c r="Q340" s="122"/>
      <c r="R340" s="157"/>
      <c r="S340" s="152"/>
      <c r="T340" s="152"/>
      <c r="U340" s="152"/>
    </row>
    <row r="341" spans="1:21" ht="39.75" thickBot="1" x14ac:dyDescent="0.3">
      <c r="A341" s="55">
        <v>42</v>
      </c>
      <c r="B341" s="55" t="s">
        <v>282</v>
      </c>
      <c r="C341" s="10" t="s">
        <v>283</v>
      </c>
      <c r="D341" s="10">
        <v>17</v>
      </c>
      <c r="E341" s="10" t="s">
        <v>284</v>
      </c>
      <c r="F341" s="32">
        <v>990</v>
      </c>
      <c r="G341" s="35">
        <f t="shared" si="58"/>
        <v>16830</v>
      </c>
      <c r="H341" s="36">
        <f t="shared" si="59"/>
        <v>16830</v>
      </c>
      <c r="I341" s="37"/>
      <c r="J341" s="143">
        <f>SUM(H341:H341)+SUM(I341:I341)</f>
        <v>16830</v>
      </c>
      <c r="K341" s="129">
        <f t="shared" si="55"/>
        <v>9997.02</v>
      </c>
      <c r="L341" s="130">
        <f t="shared" si="56"/>
        <v>9997</v>
      </c>
      <c r="M341" s="127">
        <f t="shared" si="57"/>
        <v>6833</v>
      </c>
      <c r="N341" s="131">
        <f>SUM(H341)</f>
        <v>16830</v>
      </c>
      <c r="O341" s="122"/>
      <c r="P341" s="133"/>
      <c r="Q341" s="122"/>
      <c r="R341" s="138" t="s">
        <v>543</v>
      </c>
      <c r="S341" s="139">
        <v>0</v>
      </c>
      <c r="T341" s="139">
        <v>0</v>
      </c>
      <c r="U341" s="139">
        <v>16830</v>
      </c>
    </row>
    <row r="342" spans="1:21" ht="33.75" thickBot="1" x14ac:dyDescent="0.3">
      <c r="A342" s="196">
        <v>43</v>
      </c>
      <c r="B342" s="196" t="s">
        <v>422</v>
      </c>
      <c r="C342" s="19" t="s">
        <v>424</v>
      </c>
      <c r="D342" s="10">
        <v>4</v>
      </c>
      <c r="E342" s="10" t="s">
        <v>423</v>
      </c>
      <c r="F342" s="32">
        <v>3000</v>
      </c>
      <c r="G342" s="35">
        <f>D342*F342</f>
        <v>12000</v>
      </c>
      <c r="H342" s="36">
        <f t="shared" si="59"/>
        <v>12000</v>
      </c>
      <c r="I342" s="114"/>
      <c r="J342" s="188">
        <f>SUM(H342:H344)+SUM(I342:I344)</f>
        <v>49800</v>
      </c>
      <c r="K342" s="189">
        <f t="shared" si="55"/>
        <v>29581.199999999997</v>
      </c>
      <c r="L342" s="183">
        <f t="shared" si="56"/>
        <v>29581</v>
      </c>
      <c r="M342" s="181">
        <f t="shared" si="57"/>
        <v>20219</v>
      </c>
      <c r="N342" s="178">
        <f>SUM(H342:H344)</f>
        <v>49800</v>
      </c>
      <c r="O342" s="122"/>
      <c r="P342" s="175"/>
      <c r="Q342" s="122"/>
      <c r="R342" s="157" t="s">
        <v>544</v>
      </c>
      <c r="S342" s="152">
        <v>0</v>
      </c>
      <c r="T342" s="152">
        <v>0</v>
      </c>
      <c r="U342" s="152">
        <v>49800</v>
      </c>
    </row>
    <row r="343" spans="1:21" ht="20.25" thickBot="1" x14ac:dyDescent="0.3">
      <c r="A343" s="197"/>
      <c r="B343" s="197"/>
      <c r="C343" s="19" t="s">
        <v>425</v>
      </c>
      <c r="D343" s="10">
        <v>20</v>
      </c>
      <c r="E343" s="10" t="s">
        <v>400</v>
      </c>
      <c r="F343" s="32">
        <v>690</v>
      </c>
      <c r="G343" s="35">
        <f>D343*F343</f>
        <v>13800</v>
      </c>
      <c r="H343" s="36">
        <f t="shared" si="59"/>
        <v>13800</v>
      </c>
      <c r="I343" s="115"/>
      <c r="J343" s="188"/>
      <c r="K343" s="189"/>
      <c r="L343" s="183"/>
      <c r="M343" s="181"/>
      <c r="N343" s="178"/>
      <c r="O343" s="122"/>
      <c r="P343" s="175"/>
      <c r="Q343" s="122"/>
      <c r="R343" s="157"/>
      <c r="S343" s="152"/>
      <c r="T343" s="152"/>
      <c r="U343" s="152"/>
    </row>
    <row r="344" spans="1:21" s="20" customFormat="1" ht="23.25" customHeight="1" thickBot="1" x14ac:dyDescent="0.3">
      <c r="A344" s="198"/>
      <c r="B344" s="198"/>
      <c r="C344" s="19" t="s">
        <v>426</v>
      </c>
      <c r="D344" s="10">
        <v>20</v>
      </c>
      <c r="E344" s="10" t="s">
        <v>423</v>
      </c>
      <c r="F344" s="32">
        <v>1200</v>
      </c>
      <c r="G344" s="35">
        <f>D344*F344</f>
        <v>24000</v>
      </c>
      <c r="H344" s="36">
        <f t="shared" ref="H344" si="60">G344</f>
        <v>24000</v>
      </c>
      <c r="I344" s="115"/>
      <c r="J344" s="188"/>
      <c r="K344" s="189"/>
      <c r="L344" s="183"/>
      <c r="M344" s="181"/>
      <c r="N344" s="178"/>
      <c r="O344" s="122"/>
      <c r="P344" s="175"/>
      <c r="Q344" s="122"/>
      <c r="R344" s="157"/>
      <c r="S344" s="152"/>
      <c r="T344" s="152"/>
      <c r="U344" s="152"/>
    </row>
    <row r="345" spans="1:21" ht="20.25" thickBot="1" x14ac:dyDescent="0.3">
      <c r="A345" s="196">
        <v>44</v>
      </c>
      <c r="B345" s="196" t="s">
        <v>427</v>
      </c>
      <c r="C345" s="19" t="s">
        <v>428</v>
      </c>
      <c r="D345" s="10">
        <v>1</v>
      </c>
      <c r="E345" s="10" t="s">
        <v>120</v>
      </c>
      <c r="F345" s="32">
        <v>11000</v>
      </c>
      <c r="G345" s="35">
        <f>D345*F345</f>
        <v>11000</v>
      </c>
      <c r="H345" s="72"/>
      <c r="I345" s="24">
        <f>G345</f>
        <v>11000</v>
      </c>
      <c r="J345" s="188">
        <f>SUM(H345:H350)+SUM(I345:I350)</f>
        <v>99675</v>
      </c>
      <c r="K345" s="189">
        <f t="shared" si="55"/>
        <v>59206.95</v>
      </c>
      <c r="L345" s="183">
        <f t="shared" si="56"/>
        <v>59207</v>
      </c>
      <c r="M345" s="181">
        <f t="shared" si="57"/>
        <v>40468</v>
      </c>
      <c r="N345" s="229">
        <f>SUM(H345:H350)</f>
        <v>88675</v>
      </c>
      <c r="O345" s="122"/>
      <c r="P345" s="178">
        <f>SUM(I345:I350)</f>
        <v>11000</v>
      </c>
      <c r="Q345" s="122"/>
      <c r="R345" s="171" t="s">
        <v>545</v>
      </c>
      <c r="S345" s="157" t="s">
        <v>546</v>
      </c>
      <c r="T345" s="152">
        <v>0</v>
      </c>
      <c r="U345" s="152">
        <v>99675</v>
      </c>
    </row>
    <row r="346" spans="1:21" ht="83.25" thickBot="1" x14ac:dyDescent="0.3">
      <c r="A346" s="197"/>
      <c r="B346" s="197"/>
      <c r="C346" s="19" t="s">
        <v>417</v>
      </c>
      <c r="D346" s="10">
        <v>5</v>
      </c>
      <c r="E346" s="10" t="s">
        <v>149</v>
      </c>
      <c r="F346" s="32">
        <v>2999</v>
      </c>
      <c r="G346" s="35">
        <f>D346*F346</f>
        <v>14995</v>
      </c>
      <c r="H346" s="36">
        <f t="shared" ref="H346" si="61">G346</f>
        <v>14995</v>
      </c>
      <c r="I346" s="116"/>
      <c r="J346" s="188"/>
      <c r="K346" s="189"/>
      <c r="L346" s="183"/>
      <c r="M346" s="181"/>
      <c r="N346" s="229"/>
      <c r="O346" s="122"/>
      <c r="P346" s="178"/>
      <c r="Q346" s="122"/>
      <c r="R346" s="171"/>
      <c r="S346" s="157"/>
      <c r="T346" s="152"/>
      <c r="U346" s="152"/>
    </row>
    <row r="347" spans="1:21" ht="33.75" thickBot="1" x14ac:dyDescent="0.3">
      <c r="A347" s="197"/>
      <c r="B347" s="197"/>
      <c r="C347" s="19" t="s">
        <v>418</v>
      </c>
      <c r="D347" s="10">
        <v>4</v>
      </c>
      <c r="E347" s="10" t="s">
        <v>284</v>
      </c>
      <c r="F347" s="32">
        <v>2990</v>
      </c>
      <c r="G347" s="35">
        <f t="shared" ref="G347:G362" si="62">D347*F347</f>
        <v>11960</v>
      </c>
      <c r="H347" s="36">
        <f t="shared" ref="H347:H355" si="63">G347</f>
        <v>11960</v>
      </c>
      <c r="I347" s="116"/>
      <c r="J347" s="188"/>
      <c r="K347" s="189"/>
      <c r="L347" s="183"/>
      <c r="M347" s="181"/>
      <c r="N347" s="229"/>
      <c r="O347" s="122"/>
      <c r="P347" s="178"/>
      <c r="Q347" s="122"/>
      <c r="R347" s="171"/>
      <c r="S347" s="157"/>
      <c r="T347" s="152"/>
      <c r="U347" s="152"/>
    </row>
    <row r="348" spans="1:21" ht="33.75" thickBot="1" x14ac:dyDescent="0.3">
      <c r="A348" s="197"/>
      <c r="B348" s="197"/>
      <c r="C348" s="19" t="s">
        <v>419</v>
      </c>
      <c r="D348" s="10">
        <v>20</v>
      </c>
      <c r="E348" s="10" t="s">
        <v>7</v>
      </c>
      <c r="F348" s="32">
        <v>1690</v>
      </c>
      <c r="G348" s="35">
        <f t="shared" si="62"/>
        <v>33800</v>
      </c>
      <c r="H348" s="36">
        <f t="shared" si="63"/>
        <v>33800</v>
      </c>
      <c r="I348" s="116"/>
      <c r="J348" s="188"/>
      <c r="K348" s="189"/>
      <c r="L348" s="183"/>
      <c r="M348" s="181"/>
      <c r="N348" s="229"/>
      <c r="O348" s="122"/>
      <c r="P348" s="178"/>
      <c r="Q348" s="122"/>
      <c r="R348" s="171"/>
      <c r="S348" s="157"/>
      <c r="T348" s="152"/>
      <c r="U348" s="152"/>
    </row>
    <row r="349" spans="1:21" ht="33.75" thickBot="1" x14ac:dyDescent="0.3">
      <c r="A349" s="197"/>
      <c r="B349" s="197"/>
      <c r="C349" s="19" t="s">
        <v>420</v>
      </c>
      <c r="D349" s="10">
        <v>8</v>
      </c>
      <c r="E349" s="10" t="s">
        <v>7</v>
      </c>
      <c r="F349" s="32">
        <v>1490</v>
      </c>
      <c r="G349" s="35">
        <f t="shared" si="62"/>
        <v>11920</v>
      </c>
      <c r="H349" s="36">
        <f t="shared" si="63"/>
        <v>11920</v>
      </c>
      <c r="I349" s="116"/>
      <c r="J349" s="188"/>
      <c r="K349" s="189"/>
      <c r="L349" s="183"/>
      <c r="M349" s="181"/>
      <c r="N349" s="229"/>
      <c r="O349" s="122"/>
      <c r="P349" s="178"/>
      <c r="Q349" s="122"/>
      <c r="R349" s="171"/>
      <c r="S349" s="157"/>
      <c r="T349" s="152"/>
      <c r="U349" s="152"/>
    </row>
    <row r="350" spans="1:21" ht="20.25" thickBot="1" x14ac:dyDescent="0.3">
      <c r="A350" s="198"/>
      <c r="B350" s="198"/>
      <c r="C350" s="19" t="s">
        <v>421</v>
      </c>
      <c r="D350" s="10">
        <v>2</v>
      </c>
      <c r="E350" s="10" t="s">
        <v>119</v>
      </c>
      <c r="F350" s="32">
        <v>8000</v>
      </c>
      <c r="G350" s="35">
        <f t="shared" si="62"/>
        <v>16000</v>
      </c>
      <c r="H350" s="36">
        <f t="shared" si="63"/>
        <v>16000</v>
      </c>
      <c r="I350" s="116"/>
      <c r="J350" s="188"/>
      <c r="K350" s="189"/>
      <c r="L350" s="183"/>
      <c r="M350" s="181"/>
      <c r="N350" s="229"/>
      <c r="O350" s="122"/>
      <c r="P350" s="178"/>
      <c r="Q350" s="122"/>
      <c r="R350" s="171"/>
      <c r="S350" s="157"/>
      <c r="T350" s="152"/>
      <c r="U350" s="152"/>
    </row>
    <row r="351" spans="1:21" ht="20.25" thickBot="1" x14ac:dyDescent="0.3">
      <c r="A351" s="196">
        <v>45</v>
      </c>
      <c r="B351" s="196" t="s">
        <v>446</v>
      </c>
      <c r="C351" s="10" t="s">
        <v>447</v>
      </c>
      <c r="D351" s="10">
        <v>12</v>
      </c>
      <c r="E351" s="10" t="s">
        <v>11</v>
      </c>
      <c r="F351" s="32">
        <v>499</v>
      </c>
      <c r="G351" s="35">
        <f t="shared" si="62"/>
        <v>5988</v>
      </c>
      <c r="H351" s="36">
        <f t="shared" si="63"/>
        <v>5988</v>
      </c>
      <c r="I351" s="117"/>
      <c r="J351" s="188">
        <f>SUM(H351:H354)+SUM(I351:I354)</f>
        <v>30318</v>
      </c>
      <c r="K351" s="189">
        <f t="shared" si="55"/>
        <v>18008.892</v>
      </c>
      <c r="L351" s="183">
        <f t="shared" si="56"/>
        <v>18009</v>
      </c>
      <c r="M351" s="181">
        <f t="shared" si="57"/>
        <v>12309</v>
      </c>
      <c r="N351" s="178">
        <f>SUM(H351:H354)</f>
        <v>30318</v>
      </c>
      <c r="O351" s="122"/>
      <c r="P351" s="175"/>
      <c r="Q351" s="122"/>
      <c r="R351" s="157" t="s">
        <v>547</v>
      </c>
      <c r="S351" s="158">
        <v>0</v>
      </c>
      <c r="T351" s="152">
        <v>0</v>
      </c>
      <c r="U351" s="152">
        <v>30318</v>
      </c>
    </row>
    <row r="352" spans="1:21" ht="20.25" thickBot="1" x14ac:dyDescent="0.3">
      <c r="A352" s="197"/>
      <c r="B352" s="197"/>
      <c r="C352" s="19" t="s">
        <v>448</v>
      </c>
      <c r="D352" s="10">
        <v>6</v>
      </c>
      <c r="E352" s="10" t="s">
        <v>120</v>
      </c>
      <c r="F352" s="32">
        <v>1400</v>
      </c>
      <c r="G352" s="35">
        <f t="shared" si="62"/>
        <v>8400</v>
      </c>
      <c r="H352" s="36">
        <f t="shared" si="63"/>
        <v>8400</v>
      </c>
      <c r="I352" s="116"/>
      <c r="J352" s="188"/>
      <c r="K352" s="189"/>
      <c r="L352" s="183"/>
      <c r="M352" s="181"/>
      <c r="N352" s="178"/>
      <c r="O352" s="122"/>
      <c r="P352" s="175"/>
      <c r="Q352" s="122"/>
      <c r="R352" s="157"/>
      <c r="S352" s="158"/>
      <c r="T352" s="152"/>
      <c r="U352" s="152"/>
    </row>
    <row r="353" spans="1:21" ht="20.25" thickBot="1" x14ac:dyDescent="0.3">
      <c r="A353" s="197"/>
      <c r="B353" s="197"/>
      <c r="C353" s="19" t="s">
        <v>449</v>
      </c>
      <c r="D353" s="10">
        <v>6</v>
      </c>
      <c r="E353" s="10" t="s">
        <v>120</v>
      </c>
      <c r="F353" s="32">
        <v>1575</v>
      </c>
      <c r="G353" s="35">
        <f t="shared" si="62"/>
        <v>9450</v>
      </c>
      <c r="H353" s="36">
        <f t="shared" si="63"/>
        <v>9450</v>
      </c>
      <c r="I353" s="116"/>
      <c r="J353" s="188"/>
      <c r="K353" s="189"/>
      <c r="L353" s="183"/>
      <c r="M353" s="181"/>
      <c r="N353" s="178"/>
      <c r="O353" s="122"/>
      <c r="P353" s="175"/>
      <c r="Q353" s="122"/>
      <c r="R353" s="157"/>
      <c r="S353" s="158"/>
      <c r="T353" s="152"/>
      <c r="U353" s="152"/>
    </row>
    <row r="354" spans="1:21" ht="20.25" thickBot="1" x14ac:dyDescent="0.3">
      <c r="A354" s="197"/>
      <c r="B354" s="197"/>
      <c r="C354" s="19" t="s">
        <v>450</v>
      </c>
      <c r="D354" s="10">
        <v>6</v>
      </c>
      <c r="E354" s="10" t="s">
        <v>120</v>
      </c>
      <c r="F354" s="32">
        <v>1080</v>
      </c>
      <c r="G354" s="35">
        <f t="shared" si="62"/>
        <v>6480</v>
      </c>
      <c r="H354" s="36">
        <f t="shared" si="63"/>
        <v>6480</v>
      </c>
      <c r="I354" s="116"/>
      <c r="J354" s="188"/>
      <c r="K354" s="189"/>
      <c r="L354" s="183"/>
      <c r="M354" s="181"/>
      <c r="N354" s="178"/>
      <c r="O354" s="122"/>
      <c r="P354" s="175"/>
      <c r="Q354" s="122"/>
      <c r="R354" s="157"/>
      <c r="S354" s="158"/>
      <c r="T354" s="152"/>
      <c r="U354" s="152"/>
    </row>
    <row r="355" spans="1:21" ht="66.75" thickBot="1" x14ac:dyDescent="0.3">
      <c r="A355" s="196">
        <v>46</v>
      </c>
      <c r="B355" s="196" t="s">
        <v>458</v>
      </c>
      <c r="C355" s="19" t="s">
        <v>459</v>
      </c>
      <c r="D355" s="10">
        <v>6</v>
      </c>
      <c r="E355" s="10" t="s">
        <v>451</v>
      </c>
      <c r="F355" s="32">
        <v>5800</v>
      </c>
      <c r="G355" s="35">
        <f t="shared" si="62"/>
        <v>34800</v>
      </c>
      <c r="H355" s="36">
        <f t="shared" si="63"/>
        <v>34800</v>
      </c>
      <c r="I355" s="109"/>
      <c r="J355" s="188">
        <f>SUM(H355:H358)+SUM(I355:I358)</f>
        <v>86050</v>
      </c>
      <c r="K355" s="189">
        <f t="shared" si="55"/>
        <v>51113.7</v>
      </c>
      <c r="L355" s="183">
        <f t="shared" si="56"/>
        <v>51114</v>
      </c>
      <c r="M355" s="181">
        <f t="shared" si="57"/>
        <v>34936</v>
      </c>
      <c r="N355" s="178">
        <f>SUM(H355:H358)</f>
        <v>86050</v>
      </c>
      <c r="O355" s="122"/>
      <c r="P355" s="175"/>
      <c r="Q355" s="122"/>
      <c r="R355" s="157" t="s">
        <v>548</v>
      </c>
      <c r="S355" s="158">
        <v>0</v>
      </c>
      <c r="T355" s="152">
        <v>0</v>
      </c>
      <c r="U355" s="152">
        <v>86050</v>
      </c>
    </row>
    <row r="356" spans="1:21" ht="20.25" thickBot="1" x14ac:dyDescent="0.3">
      <c r="A356" s="197"/>
      <c r="B356" s="197"/>
      <c r="C356" s="19" t="s">
        <v>455</v>
      </c>
      <c r="D356" s="10">
        <v>50</v>
      </c>
      <c r="E356" s="10" t="s">
        <v>452</v>
      </c>
      <c r="F356" s="32">
        <v>200</v>
      </c>
      <c r="G356" s="35">
        <f t="shared" si="62"/>
        <v>10000</v>
      </c>
      <c r="H356" s="36">
        <f t="shared" ref="H356:H359" si="64">G356</f>
        <v>10000</v>
      </c>
      <c r="I356" s="109"/>
      <c r="J356" s="188"/>
      <c r="K356" s="189"/>
      <c r="L356" s="183"/>
      <c r="M356" s="181"/>
      <c r="N356" s="178"/>
      <c r="O356" s="122"/>
      <c r="P356" s="175"/>
      <c r="Q356" s="122"/>
      <c r="R356" s="157"/>
      <c r="S356" s="158"/>
      <c r="T356" s="152"/>
      <c r="U356" s="152"/>
    </row>
    <row r="357" spans="1:21" ht="20.25" thickBot="1" x14ac:dyDescent="0.3">
      <c r="A357" s="197"/>
      <c r="B357" s="197"/>
      <c r="C357" s="83" t="s">
        <v>456</v>
      </c>
      <c r="D357" s="11">
        <v>15</v>
      </c>
      <c r="E357" s="10" t="s">
        <v>453</v>
      </c>
      <c r="F357" s="32">
        <v>1550</v>
      </c>
      <c r="G357" s="35">
        <f t="shared" si="62"/>
        <v>23250</v>
      </c>
      <c r="H357" s="36">
        <f t="shared" si="64"/>
        <v>23250</v>
      </c>
      <c r="I357" s="109"/>
      <c r="J357" s="188"/>
      <c r="K357" s="189"/>
      <c r="L357" s="183"/>
      <c r="M357" s="181"/>
      <c r="N357" s="178"/>
      <c r="O357" s="122"/>
      <c r="P357" s="175"/>
      <c r="Q357" s="122"/>
      <c r="R357" s="157"/>
      <c r="S357" s="158"/>
      <c r="T357" s="152"/>
      <c r="U357" s="152"/>
    </row>
    <row r="358" spans="1:21" ht="20.25" thickBot="1" x14ac:dyDescent="0.3">
      <c r="A358" s="197"/>
      <c r="B358" s="197"/>
      <c r="C358" s="83" t="s">
        <v>457</v>
      </c>
      <c r="D358" s="11">
        <v>4</v>
      </c>
      <c r="E358" s="10" t="s">
        <v>454</v>
      </c>
      <c r="F358" s="32">
        <v>4500</v>
      </c>
      <c r="G358" s="35">
        <f t="shared" si="62"/>
        <v>18000</v>
      </c>
      <c r="H358" s="36">
        <f t="shared" si="64"/>
        <v>18000</v>
      </c>
      <c r="I358" s="109"/>
      <c r="J358" s="188"/>
      <c r="K358" s="189"/>
      <c r="L358" s="183"/>
      <c r="M358" s="181"/>
      <c r="N358" s="178"/>
      <c r="O358" s="122"/>
      <c r="P358" s="175"/>
      <c r="Q358" s="122"/>
      <c r="R358" s="157"/>
      <c r="S358" s="158"/>
      <c r="T358" s="152"/>
      <c r="U358" s="152"/>
    </row>
    <row r="359" spans="1:21" s="82" customFormat="1" ht="20.25" thickBot="1" x14ac:dyDescent="0.3">
      <c r="A359" s="196">
        <v>47</v>
      </c>
      <c r="B359" s="199" t="s">
        <v>461</v>
      </c>
      <c r="C359" s="83" t="s">
        <v>462</v>
      </c>
      <c r="D359" s="11">
        <v>20</v>
      </c>
      <c r="E359" s="12" t="s">
        <v>35</v>
      </c>
      <c r="F359" s="32">
        <v>1500</v>
      </c>
      <c r="G359" s="35">
        <f t="shared" si="62"/>
        <v>30000</v>
      </c>
      <c r="H359" s="36">
        <f t="shared" si="64"/>
        <v>30000</v>
      </c>
      <c r="I359" s="109"/>
      <c r="J359" s="188">
        <f>SUM(H359:H362)+SUM(I359:I362)</f>
        <v>43520</v>
      </c>
      <c r="K359" s="189">
        <f t="shared" si="55"/>
        <v>25850.879999999997</v>
      </c>
      <c r="L359" s="183">
        <f t="shared" si="56"/>
        <v>25851</v>
      </c>
      <c r="M359" s="181">
        <f t="shared" si="57"/>
        <v>17669</v>
      </c>
      <c r="N359" s="178">
        <f>SUM(H359:H362)</f>
        <v>38520</v>
      </c>
      <c r="O359" s="122"/>
      <c r="P359" s="175">
        <f>SUM(I359:I362)</f>
        <v>5000</v>
      </c>
      <c r="Q359" s="122"/>
      <c r="R359" s="157" t="s">
        <v>538</v>
      </c>
      <c r="S359" s="159">
        <f>SUM(I359:I362)</f>
        <v>5000</v>
      </c>
      <c r="T359" s="163">
        <f>S359</f>
        <v>5000</v>
      </c>
      <c r="U359" s="152">
        <v>38520</v>
      </c>
    </row>
    <row r="360" spans="1:21" s="82" customFormat="1" ht="20.25" thickBot="1" x14ac:dyDescent="0.3">
      <c r="A360" s="197"/>
      <c r="B360" s="200"/>
      <c r="C360" s="83" t="s">
        <v>463</v>
      </c>
      <c r="D360" s="11">
        <v>10</v>
      </c>
      <c r="E360" s="12" t="s">
        <v>37</v>
      </c>
      <c r="F360" s="32">
        <v>500</v>
      </c>
      <c r="G360" s="35">
        <f t="shared" si="62"/>
        <v>5000</v>
      </c>
      <c r="H360" s="36"/>
      <c r="I360" s="37">
        <f>G360</f>
        <v>5000</v>
      </c>
      <c r="J360" s="188"/>
      <c r="K360" s="189"/>
      <c r="L360" s="183"/>
      <c r="M360" s="181"/>
      <c r="N360" s="178"/>
      <c r="O360" s="122"/>
      <c r="P360" s="175"/>
      <c r="Q360" s="122"/>
      <c r="R360" s="157"/>
      <c r="S360" s="159"/>
      <c r="T360" s="163"/>
      <c r="U360" s="152"/>
    </row>
    <row r="361" spans="1:21" ht="17.25" customHeight="1" thickBot="1" x14ac:dyDescent="0.3">
      <c r="A361" s="197"/>
      <c r="B361" s="200"/>
      <c r="C361" s="83" t="s">
        <v>464</v>
      </c>
      <c r="D361" s="11">
        <v>30</v>
      </c>
      <c r="E361" s="12" t="s">
        <v>53</v>
      </c>
      <c r="F361" s="32">
        <v>250</v>
      </c>
      <c r="G361" s="35">
        <f t="shared" si="62"/>
        <v>7500</v>
      </c>
      <c r="H361" s="36">
        <f t="shared" ref="H361:H362" si="65">G361</f>
        <v>7500</v>
      </c>
      <c r="I361" s="118"/>
      <c r="J361" s="188"/>
      <c r="K361" s="189"/>
      <c r="L361" s="183"/>
      <c r="M361" s="181"/>
      <c r="N361" s="178"/>
      <c r="O361" s="122"/>
      <c r="P361" s="175"/>
      <c r="Q361" s="122"/>
      <c r="R361" s="157"/>
      <c r="S361" s="159"/>
      <c r="T361" s="163"/>
      <c r="U361" s="152"/>
    </row>
    <row r="362" spans="1:21" ht="17.25" customHeight="1" thickBot="1" x14ac:dyDescent="0.3">
      <c r="A362" s="198"/>
      <c r="B362" s="201"/>
      <c r="C362" s="83" t="s">
        <v>465</v>
      </c>
      <c r="D362" s="11">
        <v>20</v>
      </c>
      <c r="E362" s="12" t="s">
        <v>460</v>
      </c>
      <c r="F362" s="32">
        <v>51</v>
      </c>
      <c r="G362" s="35">
        <f t="shared" si="62"/>
        <v>1020</v>
      </c>
      <c r="H362" s="36">
        <f t="shared" si="65"/>
        <v>1020</v>
      </c>
      <c r="I362" s="118"/>
      <c r="J362" s="188"/>
      <c r="K362" s="189"/>
      <c r="L362" s="183"/>
      <c r="M362" s="181"/>
      <c r="N362" s="178"/>
      <c r="O362" s="122"/>
      <c r="P362" s="175"/>
      <c r="Q362" s="122"/>
      <c r="R362" s="157"/>
      <c r="S362" s="159"/>
      <c r="T362" s="163"/>
      <c r="U362" s="152"/>
    </row>
    <row r="363" spans="1:21" ht="33.75" thickBot="1" x14ac:dyDescent="0.3">
      <c r="A363" s="196">
        <v>48</v>
      </c>
      <c r="B363" s="196" t="s">
        <v>558</v>
      </c>
      <c r="C363" s="103" t="s">
        <v>477</v>
      </c>
      <c r="D363" s="11">
        <v>10</v>
      </c>
      <c r="E363" s="11" t="s">
        <v>475</v>
      </c>
      <c r="F363" s="32">
        <v>5000</v>
      </c>
      <c r="G363" s="96">
        <f>D363*F363</f>
        <v>50000</v>
      </c>
      <c r="H363" s="97">
        <f>G363</f>
        <v>50000</v>
      </c>
      <c r="I363" s="117"/>
      <c r="J363" s="188">
        <f>SUM(H363:H364)+SUM(I363:I364)</f>
        <v>54000</v>
      </c>
      <c r="K363" s="189">
        <f t="shared" si="55"/>
        <v>32076</v>
      </c>
      <c r="L363" s="183">
        <f t="shared" si="56"/>
        <v>32076</v>
      </c>
      <c r="M363" s="181">
        <f t="shared" si="57"/>
        <v>21924</v>
      </c>
      <c r="N363" s="178">
        <f>SUM(H363:H364)</f>
        <v>50000</v>
      </c>
      <c r="O363" s="122"/>
      <c r="P363" s="175">
        <f>SUM(I363:I364)</f>
        <v>4000</v>
      </c>
      <c r="Q363" s="122"/>
      <c r="R363" s="157" t="s">
        <v>549</v>
      </c>
      <c r="S363" s="158" t="s">
        <v>550</v>
      </c>
      <c r="T363" s="152">
        <v>0</v>
      </c>
      <c r="U363" s="152">
        <v>54000</v>
      </c>
    </row>
    <row r="364" spans="1:21" ht="20.25" thickBot="1" x14ac:dyDescent="0.3">
      <c r="A364" s="198"/>
      <c r="B364" s="198"/>
      <c r="C364" s="104" t="s">
        <v>127</v>
      </c>
      <c r="D364" s="11">
        <v>2</v>
      </c>
      <c r="E364" s="11" t="s">
        <v>476</v>
      </c>
      <c r="F364" s="32">
        <v>2000</v>
      </c>
      <c r="G364" s="35">
        <f>D364*F364</f>
        <v>4000</v>
      </c>
      <c r="H364" s="36"/>
      <c r="I364" s="37">
        <f>G364</f>
        <v>4000</v>
      </c>
      <c r="J364" s="188"/>
      <c r="K364" s="189"/>
      <c r="L364" s="183"/>
      <c r="M364" s="181"/>
      <c r="N364" s="178"/>
      <c r="O364" s="122"/>
      <c r="P364" s="175"/>
      <c r="Q364" s="122"/>
      <c r="R364" s="157"/>
      <c r="S364" s="158"/>
      <c r="T364" s="152"/>
      <c r="U364" s="152"/>
    </row>
    <row r="365" spans="1:21" ht="33.75" customHeight="1" thickBot="1" x14ac:dyDescent="0.3">
      <c r="A365" s="196">
        <v>49</v>
      </c>
      <c r="B365" s="196" t="s">
        <v>466</v>
      </c>
      <c r="C365" s="86" t="s">
        <v>467</v>
      </c>
      <c r="D365" s="11">
        <v>1</v>
      </c>
      <c r="E365" s="12" t="s">
        <v>474</v>
      </c>
      <c r="F365" s="33">
        <v>13800</v>
      </c>
      <c r="G365" s="85">
        <f t="shared" ref="G365:G390" si="66">D365*F365</f>
        <v>13800</v>
      </c>
      <c r="H365" s="36"/>
      <c r="I365" s="37">
        <f>G365</f>
        <v>13800</v>
      </c>
      <c r="J365" s="188">
        <f>SUM(H365:H369)+SUM(I365:I369)</f>
        <v>70900</v>
      </c>
      <c r="K365" s="189">
        <f t="shared" si="55"/>
        <v>42114.6</v>
      </c>
      <c r="L365" s="183">
        <f t="shared" si="56"/>
        <v>42115</v>
      </c>
      <c r="M365" s="181">
        <f t="shared" si="57"/>
        <v>28785</v>
      </c>
      <c r="N365" s="178">
        <f>SUM(H365:H369)</f>
        <v>57100</v>
      </c>
      <c r="O365" s="122"/>
      <c r="P365" s="176">
        <f>SUM(I365:I369)</f>
        <v>13800</v>
      </c>
      <c r="Q365" s="174" t="s">
        <v>509</v>
      </c>
      <c r="R365" s="157" t="s">
        <v>552</v>
      </c>
      <c r="S365" s="160" t="s">
        <v>551</v>
      </c>
      <c r="T365" s="152">
        <v>0</v>
      </c>
      <c r="U365" s="152">
        <v>70900</v>
      </c>
    </row>
    <row r="366" spans="1:21" ht="20.25" thickBot="1" x14ac:dyDescent="0.3">
      <c r="A366" s="197"/>
      <c r="B366" s="197"/>
      <c r="C366" s="83" t="s">
        <v>468</v>
      </c>
      <c r="D366" s="11">
        <v>2</v>
      </c>
      <c r="E366" s="12" t="s">
        <v>474</v>
      </c>
      <c r="F366" s="32">
        <v>8000</v>
      </c>
      <c r="G366" s="35">
        <f t="shared" si="66"/>
        <v>16000</v>
      </c>
      <c r="H366" s="36">
        <f t="shared" ref="H366:H370" si="67">G366</f>
        <v>16000</v>
      </c>
      <c r="I366" s="37"/>
      <c r="J366" s="188"/>
      <c r="K366" s="189"/>
      <c r="L366" s="183"/>
      <c r="M366" s="181"/>
      <c r="N366" s="178"/>
      <c r="O366" s="122"/>
      <c r="P366" s="176"/>
      <c r="Q366" s="174"/>
      <c r="R366" s="157"/>
      <c r="S366" s="160"/>
      <c r="T366" s="152"/>
      <c r="U366" s="152"/>
    </row>
    <row r="367" spans="1:21" ht="20.25" thickBot="1" x14ac:dyDescent="0.3">
      <c r="A367" s="197"/>
      <c r="B367" s="197"/>
      <c r="C367" s="83" t="s">
        <v>469</v>
      </c>
      <c r="D367" s="11">
        <v>4</v>
      </c>
      <c r="E367" s="12" t="s">
        <v>473</v>
      </c>
      <c r="F367" s="32">
        <v>4200</v>
      </c>
      <c r="G367" s="35">
        <f t="shared" si="66"/>
        <v>16800</v>
      </c>
      <c r="H367" s="36">
        <f t="shared" si="67"/>
        <v>16800</v>
      </c>
      <c r="I367" s="118"/>
      <c r="J367" s="188"/>
      <c r="K367" s="189"/>
      <c r="L367" s="183"/>
      <c r="M367" s="181"/>
      <c r="N367" s="178"/>
      <c r="O367" s="122"/>
      <c r="P367" s="176"/>
      <c r="Q367" s="174"/>
      <c r="R367" s="157"/>
      <c r="S367" s="160"/>
      <c r="T367" s="152"/>
      <c r="U367" s="152"/>
    </row>
    <row r="368" spans="1:21" ht="20.25" thickBot="1" x14ac:dyDescent="0.3">
      <c r="A368" s="197"/>
      <c r="B368" s="197"/>
      <c r="C368" s="83" t="s">
        <v>470</v>
      </c>
      <c r="D368" s="95">
        <v>6</v>
      </c>
      <c r="E368" s="12" t="s">
        <v>473</v>
      </c>
      <c r="F368" s="32">
        <v>1800</v>
      </c>
      <c r="G368" s="96">
        <f t="shared" si="66"/>
        <v>10800</v>
      </c>
      <c r="H368" s="97">
        <f t="shared" si="67"/>
        <v>10800</v>
      </c>
      <c r="I368" s="119"/>
      <c r="J368" s="188"/>
      <c r="K368" s="189"/>
      <c r="L368" s="183"/>
      <c r="M368" s="181"/>
      <c r="N368" s="178"/>
      <c r="O368" s="122"/>
      <c r="P368" s="176"/>
      <c r="Q368" s="174"/>
      <c r="R368" s="157"/>
      <c r="S368" s="160"/>
      <c r="T368" s="152"/>
      <c r="U368" s="152"/>
    </row>
    <row r="369" spans="1:23" ht="20.25" thickBot="1" x14ac:dyDescent="0.3">
      <c r="A369" s="198"/>
      <c r="B369" s="198"/>
      <c r="C369" s="83" t="s">
        <v>471</v>
      </c>
      <c r="D369" s="95">
        <v>30</v>
      </c>
      <c r="E369" s="12" t="s">
        <v>472</v>
      </c>
      <c r="F369" s="32">
        <v>450</v>
      </c>
      <c r="G369" s="96">
        <f t="shared" si="66"/>
        <v>13500</v>
      </c>
      <c r="H369" s="97">
        <f t="shared" si="67"/>
        <v>13500</v>
      </c>
      <c r="I369" s="119"/>
      <c r="J369" s="188"/>
      <c r="K369" s="189"/>
      <c r="L369" s="183"/>
      <c r="M369" s="181"/>
      <c r="N369" s="178"/>
      <c r="O369" s="122"/>
      <c r="P369" s="176"/>
      <c r="Q369" s="174"/>
      <c r="R369" s="157"/>
      <c r="S369" s="160"/>
      <c r="T369" s="152"/>
      <c r="U369" s="152"/>
    </row>
    <row r="370" spans="1:23" ht="20.25" thickBot="1" x14ac:dyDescent="0.3">
      <c r="A370" s="193">
        <v>50</v>
      </c>
      <c r="B370" s="196" t="s">
        <v>478</v>
      </c>
      <c r="C370" s="86" t="s">
        <v>498</v>
      </c>
      <c r="D370" s="11">
        <v>8</v>
      </c>
      <c r="E370" s="12" t="s">
        <v>474</v>
      </c>
      <c r="F370" s="32">
        <v>2490</v>
      </c>
      <c r="G370" s="35">
        <f t="shared" si="66"/>
        <v>19920</v>
      </c>
      <c r="H370" s="36">
        <f t="shared" si="67"/>
        <v>19920</v>
      </c>
      <c r="I370" s="117"/>
      <c r="J370" s="188">
        <f>SUM(H370:H390)+SUM(I370:I390)</f>
        <v>99964</v>
      </c>
      <c r="K370" s="189">
        <f t="shared" si="55"/>
        <v>59378.615999999995</v>
      </c>
      <c r="L370" s="183">
        <f t="shared" si="56"/>
        <v>59379</v>
      </c>
      <c r="M370" s="181">
        <f t="shared" si="57"/>
        <v>40585</v>
      </c>
      <c r="N370" s="178">
        <f>SUM(H370:H390)</f>
        <v>85738</v>
      </c>
      <c r="O370" s="122"/>
      <c r="P370" s="175">
        <f>SUM(I370:I390)</f>
        <v>14226</v>
      </c>
      <c r="Q370" s="122"/>
      <c r="R370" s="157" t="s">
        <v>553</v>
      </c>
      <c r="S370" s="158" t="s">
        <v>554</v>
      </c>
      <c r="T370" s="152">
        <v>0</v>
      </c>
      <c r="U370" s="152">
        <v>99964</v>
      </c>
    </row>
    <row r="371" spans="1:23" ht="50.25" thickBot="1" x14ac:dyDescent="0.3">
      <c r="A371" s="194"/>
      <c r="B371" s="197"/>
      <c r="C371" s="88" t="s">
        <v>486</v>
      </c>
      <c r="D371" s="11">
        <v>1</v>
      </c>
      <c r="E371" s="12" t="s">
        <v>476</v>
      </c>
      <c r="F371" s="32">
        <v>3980</v>
      </c>
      <c r="G371" s="35">
        <f t="shared" si="66"/>
        <v>3980</v>
      </c>
      <c r="H371" s="36"/>
      <c r="I371" s="37">
        <f t="shared" ref="I371:I381" si="68">G371</f>
        <v>3980</v>
      </c>
      <c r="J371" s="188"/>
      <c r="K371" s="189"/>
      <c r="L371" s="183"/>
      <c r="M371" s="181"/>
      <c r="N371" s="178"/>
      <c r="O371" s="122"/>
      <c r="P371" s="175"/>
      <c r="Q371" s="122"/>
      <c r="R371" s="157"/>
      <c r="S371" s="158"/>
      <c r="T371" s="152"/>
      <c r="U371" s="152"/>
    </row>
    <row r="372" spans="1:23" ht="32.25" thickBot="1" x14ac:dyDescent="0.3">
      <c r="A372" s="194"/>
      <c r="B372" s="197"/>
      <c r="C372" s="88" t="s">
        <v>479</v>
      </c>
      <c r="D372" s="11">
        <v>1</v>
      </c>
      <c r="E372" s="11" t="s">
        <v>476</v>
      </c>
      <c r="F372" s="32">
        <v>553</v>
      </c>
      <c r="G372" s="35">
        <f t="shared" si="66"/>
        <v>553</v>
      </c>
      <c r="H372" s="81"/>
      <c r="I372" s="37">
        <f t="shared" si="68"/>
        <v>553</v>
      </c>
      <c r="J372" s="188"/>
      <c r="K372" s="189"/>
      <c r="L372" s="183"/>
      <c r="M372" s="181"/>
      <c r="N372" s="178"/>
      <c r="O372" s="122"/>
      <c r="P372" s="175"/>
      <c r="Q372" s="122"/>
      <c r="R372" s="157"/>
      <c r="S372" s="158"/>
      <c r="T372" s="152"/>
      <c r="U372" s="152"/>
    </row>
    <row r="373" spans="1:23" ht="32.25" thickBot="1" x14ac:dyDescent="0.3">
      <c r="A373" s="194"/>
      <c r="B373" s="197"/>
      <c r="C373" s="88" t="s">
        <v>479</v>
      </c>
      <c r="D373" s="11">
        <v>1</v>
      </c>
      <c r="E373" s="11" t="s">
        <v>476</v>
      </c>
      <c r="F373" s="32">
        <v>553</v>
      </c>
      <c r="G373" s="35">
        <f t="shared" si="66"/>
        <v>553</v>
      </c>
      <c r="H373" s="81"/>
      <c r="I373" s="37">
        <f t="shared" si="68"/>
        <v>553</v>
      </c>
      <c r="J373" s="188"/>
      <c r="K373" s="189"/>
      <c r="L373" s="183"/>
      <c r="M373" s="181"/>
      <c r="N373" s="178"/>
      <c r="O373" s="122"/>
      <c r="P373" s="175"/>
      <c r="Q373" s="122"/>
      <c r="R373" s="157"/>
      <c r="S373" s="158"/>
      <c r="T373" s="152"/>
      <c r="U373" s="152"/>
    </row>
    <row r="374" spans="1:23" ht="33.75" thickBot="1" x14ac:dyDescent="0.3">
      <c r="A374" s="194"/>
      <c r="B374" s="197"/>
      <c r="C374" s="89" t="s">
        <v>491</v>
      </c>
      <c r="D374" s="11">
        <v>1</v>
      </c>
      <c r="E374" s="11" t="s">
        <v>476</v>
      </c>
      <c r="F374" s="32">
        <v>1756</v>
      </c>
      <c r="G374" s="35">
        <f t="shared" si="66"/>
        <v>1756</v>
      </c>
      <c r="H374" s="81"/>
      <c r="I374" s="37">
        <f t="shared" si="68"/>
        <v>1756</v>
      </c>
      <c r="J374" s="188"/>
      <c r="K374" s="189"/>
      <c r="L374" s="183"/>
      <c r="M374" s="181"/>
      <c r="N374" s="178"/>
      <c r="O374" s="122"/>
      <c r="P374" s="175"/>
      <c r="Q374" s="122"/>
      <c r="R374" s="157"/>
      <c r="S374" s="158"/>
      <c r="T374" s="152"/>
      <c r="U374" s="152"/>
    </row>
    <row r="375" spans="1:23" ht="20.25" thickBot="1" x14ac:dyDescent="0.3">
      <c r="A375" s="194"/>
      <c r="B375" s="197"/>
      <c r="C375" s="90" t="s">
        <v>480</v>
      </c>
      <c r="D375" s="11">
        <v>1</v>
      </c>
      <c r="E375" s="11" t="s">
        <v>60</v>
      </c>
      <c r="F375" s="32">
        <v>247</v>
      </c>
      <c r="G375" s="35">
        <f t="shared" si="66"/>
        <v>247</v>
      </c>
      <c r="H375" s="81"/>
      <c r="I375" s="37">
        <f t="shared" si="68"/>
        <v>247</v>
      </c>
      <c r="J375" s="188"/>
      <c r="K375" s="189"/>
      <c r="L375" s="183"/>
      <c r="M375" s="181"/>
      <c r="N375" s="178"/>
      <c r="O375" s="122"/>
      <c r="P375" s="175"/>
      <c r="Q375" s="122"/>
      <c r="R375" s="157"/>
      <c r="S375" s="158"/>
      <c r="T375" s="152"/>
      <c r="U375" s="152"/>
    </row>
    <row r="376" spans="1:23" ht="20.25" thickBot="1" x14ac:dyDescent="0.3">
      <c r="A376" s="194"/>
      <c r="B376" s="197"/>
      <c r="C376" s="90" t="s">
        <v>481</v>
      </c>
      <c r="D376" s="11">
        <v>1</v>
      </c>
      <c r="E376" s="11" t="s">
        <v>60</v>
      </c>
      <c r="F376" s="32">
        <v>247</v>
      </c>
      <c r="G376" s="35">
        <f t="shared" si="66"/>
        <v>247</v>
      </c>
      <c r="H376" s="81"/>
      <c r="I376" s="37">
        <f t="shared" si="68"/>
        <v>247</v>
      </c>
      <c r="J376" s="188"/>
      <c r="K376" s="189"/>
      <c r="L376" s="183"/>
      <c r="M376" s="181"/>
      <c r="N376" s="178"/>
      <c r="O376" s="122"/>
      <c r="P376" s="175"/>
      <c r="Q376" s="122"/>
      <c r="R376" s="157"/>
      <c r="S376" s="158"/>
      <c r="T376" s="152"/>
      <c r="U376" s="152"/>
    </row>
    <row r="377" spans="1:23" ht="32.25" thickBot="1" x14ac:dyDescent="0.3">
      <c r="A377" s="194"/>
      <c r="B377" s="197"/>
      <c r="C377" s="90" t="s">
        <v>482</v>
      </c>
      <c r="D377" s="11">
        <v>1</v>
      </c>
      <c r="E377" s="11" t="s">
        <v>60</v>
      </c>
      <c r="F377" s="32">
        <v>470</v>
      </c>
      <c r="G377" s="35">
        <f t="shared" si="66"/>
        <v>470</v>
      </c>
      <c r="H377" s="81"/>
      <c r="I377" s="37">
        <f t="shared" si="68"/>
        <v>470</v>
      </c>
      <c r="J377" s="188"/>
      <c r="K377" s="189"/>
      <c r="L377" s="183"/>
      <c r="M377" s="181"/>
      <c r="N377" s="178"/>
      <c r="O377" s="122"/>
      <c r="P377" s="175"/>
      <c r="Q377" s="122"/>
      <c r="R377" s="157"/>
      <c r="S377" s="158"/>
      <c r="T377" s="152"/>
      <c r="U377" s="152"/>
    </row>
    <row r="378" spans="1:23" ht="33" thickBot="1" x14ac:dyDescent="0.3">
      <c r="A378" s="194"/>
      <c r="B378" s="197"/>
      <c r="C378" s="90" t="s">
        <v>492</v>
      </c>
      <c r="D378" s="11">
        <v>1</v>
      </c>
      <c r="E378" s="11" t="s">
        <v>476</v>
      </c>
      <c r="F378" s="32">
        <v>1990</v>
      </c>
      <c r="G378" s="35">
        <f t="shared" si="66"/>
        <v>1990</v>
      </c>
      <c r="H378" s="81"/>
      <c r="I378" s="37">
        <f t="shared" si="68"/>
        <v>1990</v>
      </c>
      <c r="J378" s="188"/>
      <c r="K378" s="189"/>
      <c r="L378" s="183"/>
      <c r="M378" s="181"/>
      <c r="N378" s="178"/>
      <c r="O378" s="122"/>
      <c r="P378" s="175"/>
      <c r="Q378" s="122"/>
      <c r="R378" s="157"/>
      <c r="S378" s="158"/>
      <c r="T378" s="152"/>
      <c r="U378" s="152"/>
    </row>
    <row r="379" spans="1:23" ht="33.75" thickBot="1" x14ac:dyDescent="0.3">
      <c r="A379" s="194"/>
      <c r="B379" s="197"/>
      <c r="C379" s="90" t="s">
        <v>493</v>
      </c>
      <c r="D379" s="11">
        <v>1</v>
      </c>
      <c r="E379" s="11" t="s">
        <v>476</v>
      </c>
      <c r="F379" s="32">
        <v>1650</v>
      </c>
      <c r="G379" s="35">
        <f t="shared" si="66"/>
        <v>1650</v>
      </c>
      <c r="H379" s="81"/>
      <c r="I379" s="37">
        <f t="shared" si="68"/>
        <v>1650</v>
      </c>
      <c r="J379" s="188"/>
      <c r="K379" s="189"/>
      <c r="L379" s="183"/>
      <c r="M379" s="181"/>
      <c r="N379" s="178"/>
      <c r="O379" s="122"/>
      <c r="P379" s="175"/>
      <c r="Q379" s="122"/>
      <c r="R379" s="157"/>
      <c r="S379" s="158"/>
      <c r="T379" s="152"/>
      <c r="U379" s="152"/>
    </row>
    <row r="380" spans="1:23" ht="50.25" thickBot="1" x14ac:dyDescent="0.3">
      <c r="A380" s="194"/>
      <c r="B380" s="197"/>
      <c r="C380" s="90" t="s">
        <v>494</v>
      </c>
      <c r="D380" s="11">
        <v>1</v>
      </c>
      <c r="E380" s="11" t="s">
        <v>476</v>
      </c>
      <c r="F380" s="32">
        <v>2400</v>
      </c>
      <c r="G380" s="35">
        <f t="shared" si="66"/>
        <v>2400</v>
      </c>
      <c r="H380" s="81"/>
      <c r="I380" s="37">
        <f t="shared" si="68"/>
        <v>2400</v>
      </c>
      <c r="J380" s="188"/>
      <c r="K380" s="189"/>
      <c r="L380" s="183"/>
      <c r="M380" s="181"/>
      <c r="N380" s="178"/>
      <c r="O380" s="122"/>
      <c r="P380" s="175"/>
      <c r="Q380" s="122"/>
      <c r="R380" s="157"/>
      <c r="S380" s="158"/>
      <c r="T380" s="152"/>
      <c r="U380" s="152"/>
    </row>
    <row r="381" spans="1:23" ht="49.5" thickBot="1" x14ac:dyDescent="0.3">
      <c r="A381" s="194"/>
      <c r="B381" s="197"/>
      <c r="C381" s="90" t="s">
        <v>495</v>
      </c>
      <c r="D381" s="11">
        <v>1</v>
      </c>
      <c r="E381" s="11" t="s">
        <v>237</v>
      </c>
      <c r="F381" s="32">
        <v>380</v>
      </c>
      <c r="G381" s="35">
        <f t="shared" si="66"/>
        <v>380</v>
      </c>
      <c r="H381" s="81"/>
      <c r="I381" s="37">
        <f t="shared" si="68"/>
        <v>380</v>
      </c>
      <c r="J381" s="188"/>
      <c r="K381" s="189"/>
      <c r="L381" s="183"/>
      <c r="M381" s="181"/>
      <c r="N381" s="178"/>
      <c r="O381" s="122"/>
      <c r="P381" s="175"/>
      <c r="Q381" s="122"/>
      <c r="R381" s="157"/>
      <c r="S381" s="158"/>
      <c r="T381" s="152"/>
      <c r="U381" s="152"/>
      <c r="V381" s="105"/>
    </row>
    <row r="382" spans="1:23" ht="20.25" thickBot="1" x14ac:dyDescent="0.3">
      <c r="A382" s="194"/>
      <c r="B382" s="197"/>
      <c r="C382" s="90" t="s">
        <v>487</v>
      </c>
      <c r="D382" s="11">
        <v>30</v>
      </c>
      <c r="E382" s="11" t="s">
        <v>476</v>
      </c>
      <c r="F382" s="32">
        <v>772</v>
      </c>
      <c r="G382" s="35">
        <f t="shared" si="66"/>
        <v>23160</v>
      </c>
      <c r="H382" s="36">
        <f t="shared" ref="H382:H390" si="69">G382</f>
        <v>23160</v>
      </c>
      <c r="I382" s="117"/>
      <c r="J382" s="188"/>
      <c r="K382" s="189"/>
      <c r="L382" s="183"/>
      <c r="M382" s="181"/>
      <c r="N382" s="178"/>
      <c r="O382" s="122"/>
      <c r="P382" s="175"/>
      <c r="Q382" s="122"/>
      <c r="R382" s="157"/>
      <c r="S382" s="158"/>
      <c r="T382" s="152"/>
      <c r="U382" s="152"/>
      <c r="V382" s="105"/>
    </row>
    <row r="383" spans="1:23" ht="33" thickBot="1" x14ac:dyDescent="0.3">
      <c r="A383" s="194"/>
      <c r="B383" s="197"/>
      <c r="C383" s="90" t="s">
        <v>496</v>
      </c>
      <c r="D383" s="11">
        <v>1</v>
      </c>
      <c r="E383" s="11" t="s">
        <v>7</v>
      </c>
      <c r="F383" s="32">
        <v>899</v>
      </c>
      <c r="G383" s="35">
        <f t="shared" si="66"/>
        <v>899</v>
      </c>
      <c r="H383" s="36">
        <f t="shared" si="69"/>
        <v>899</v>
      </c>
      <c r="I383" s="117"/>
      <c r="J383" s="188"/>
      <c r="K383" s="189"/>
      <c r="L383" s="183"/>
      <c r="M383" s="181"/>
      <c r="N383" s="178"/>
      <c r="O383" s="122"/>
      <c r="P383" s="175"/>
      <c r="Q383" s="122"/>
      <c r="R383" s="157"/>
      <c r="S383" s="158"/>
      <c r="T383" s="152"/>
      <c r="U383" s="152"/>
      <c r="W383" s="105"/>
    </row>
    <row r="384" spans="1:23" ht="20.25" thickBot="1" x14ac:dyDescent="0.3">
      <c r="A384" s="194"/>
      <c r="B384" s="197"/>
      <c r="C384" s="90" t="s">
        <v>483</v>
      </c>
      <c r="D384" s="11">
        <v>8</v>
      </c>
      <c r="E384" s="11" t="s">
        <v>7</v>
      </c>
      <c r="F384" s="32">
        <v>315</v>
      </c>
      <c r="G384" s="35">
        <f t="shared" si="66"/>
        <v>2520</v>
      </c>
      <c r="H384" s="36">
        <f t="shared" si="69"/>
        <v>2520</v>
      </c>
      <c r="I384" s="117"/>
      <c r="J384" s="188"/>
      <c r="K384" s="189"/>
      <c r="L384" s="183"/>
      <c r="M384" s="181"/>
      <c r="N384" s="178"/>
      <c r="O384" s="122"/>
      <c r="P384" s="175"/>
      <c r="Q384" s="122"/>
      <c r="R384" s="157"/>
      <c r="S384" s="158"/>
      <c r="T384" s="152"/>
      <c r="U384" s="152"/>
    </row>
    <row r="385" spans="1:21" ht="20.25" thickBot="1" x14ac:dyDescent="0.3">
      <c r="A385" s="194"/>
      <c r="B385" s="197"/>
      <c r="C385" s="90" t="s">
        <v>484</v>
      </c>
      <c r="D385" s="11">
        <v>8</v>
      </c>
      <c r="E385" s="11" t="s">
        <v>7</v>
      </c>
      <c r="F385" s="32">
        <v>540</v>
      </c>
      <c r="G385" s="35">
        <f t="shared" si="66"/>
        <v>4320</v>
      </c>
      <c r="H385" s="36">
        <f t="shared" si="69"/>
        <v>4320</v>
      </c>
      <c r="I385" s="117"/>
      <c r="J385" s="188"/>
      <c r="K385" s="189"/>
      <c r="L385" s="183"/>
      <c r="M385" s="181"/>
      <c r="N385" s="178"/>
      <c r="O385" s="122"/>
      <c r="P385" s="175"/>
      <c r="Q385" s="122"/>
      <c r="R385" s="157"/>
      <c r="S385" s="158"/>
      <c r="T385" s="152"/>
      <c r="U385" s="152"/>
    </row>
    <row r="386" spans="1:21" ht="20.25" thickBot="1" x14ac:dyDescent="0.3">
      <c r="A386" s="194"/>
      <c r="B386" s="197"/>
      <c r="C386" s="90" t="s">
        <v>488</v>
      </c>
      <c r="D386" s="11">
        <v>8</v>
      </c>
      <c r="E386" s="11" t="s">
        <v>204</v>
      </c>
      <c r="F386" s="32">
        <v>400</v>
      </c>
      <c r="G386" s="35">
        <f t="shared" si="66"/>
        <v>3200</v>
      </c>
      <c r="H386" s="36">
        <f t="shared" si="69"/>
        <v>3200</v>
      </c>
      <c r="I386" s="117"/>
      <c r="J386" s="188"/>
      <c r="K386" s="189"/>
      <c r="L386" s="183"/>
      <c r="M386" s="181"/>
      <c r="N386" s="178"/>
      <c r="O386" s="122"/>
      <c r="P386" s="175"/>
      <c r="Q386" s="122"/>
      <c r="R386" s="157"/>
      <c r="S386" s="158"/>
      <c r="T386" s="152"/>
      <c r="U386" s="152"/>
    </row>
    <row r="387" spans="1:21" ht="33.75" thickBot="1" x14ac:dyDescent="0.3">
      <c r="A387" s="194"/>
      <c r="B387" s="197"/>
      <c r="C387" s="90" t="s">
        <v>497</v>
      </c>
      <c r="D387" s="11">
        <v>8</v>
      </c>
      <c r="E387" s="11" t="s">
        <v>204</v>
      </c>
      <c r="F387" s="32">
        <v>1600</v>
      </c>
      <c r="G387" s="35">
        <f t="shared" si="66"/>
        <v>12800</v>
      </c>
      <c r="H387" s="36">
        <f t="shared" si="69"/>
        <v>12800</v>
      </c>
      <c r="I387" s="117"/>
      <c r="J387" s="188"/>
      <c r="K387" s="189"/>
      <c r="L387" s="183"/>
      <c r="M387" s="181"/>
      <c r="N387" s="178"/>
      <c r="O387" s="122"/>
      <c r="P387" s="175"/>
      <c r="Q387" s="122"/>
      <c r="R387" s="157"/>
      <c r="S387" s="158"/>
      <c r="T387" s="152"/>
      <c r="U387" s="152"/>
    </row>
    <row r="388" spans="1:21" ht="20.25" thickBot="1" x14ac:dyDescent="0.3">
      <c r="A388" s="194"/>
      <c r="B388" s="197"/>
      <c r="C388" s="91" t="s">
        <v>489</v>
      </c>
      <c r="D388" s="76">
        <v>20</v>
      </c>
      <c r="E388" s="76" t="s">
        <v>472</v>
      </c>
      <c r="F388" s="32">
        <v>250</v>
      </c>
      <c r="G388" s="35">
        <f t="shared" si="66"/>
        <v>5000</v>
      </c>
      <c r="H388" s="36">
        <f t="shared" si="69"/>
        <v>5000</v>
      </c>
      <c r="I388" s="117"/>
      <c r="J388" s="188"/>
      <c r="K388" s="189"/>
      <c r="L388" s="183"/>
      <c r="M388" s="181"/>
      <c r="N388" s="178"/>
      <c r="O388" s="122"/>
      <c r="P388" s="175"/>
      <c r="Q388" s="122"/>
      <c r="R388" s="157"/>
      <c r="S388" s="158"/>
      <c r="T388" s="152"/>
      <c r="U388" s="152"/>
    </row>
    <row r="389" spans="1:21" ht="33.75" thickBot="1" x14ac:dyDescent="0.3">
      <c r="A389" s="194"/>
      <c r="B389" s="197"/>
      <c r="C389" s="90" t="s">
        <v>490</v>
      </c>
      <c r="D389" s="11">
        <v>18</v>
      </c>
      <c r="E389" s="11" t="s">
        <v>7</v>
      </c>
      <c r="F389" s="32">
        <v>540</v>
      </c>
      <c r="G389" s="35">
        <f t="shared" si="66"/>
        <v>9720</v>
      </c>
      <c r="H389" s="36">
        <f t="shared" si="69"/>
        <v>9720</v>
      </c>
      <c r="I389" s="117"/>
      <c r="J389" s="188"/>
      <c r="K389" s="189"/>
      <c r="L389" s="183"/>
      <c r="M389" s="181"/>
      <c r="N389" s="178"/>
      <c r="O389" s="122"/>
      <c r="P389" s="175"/>
      <c r="Q389" s="122"/>
      <c r="R389" s="157"/>
      <c r="S389" s="158"/>
      <c r="T389" s="152"/>
      <c r="U389" s="152"/>
    </row>
    <row r="390" spans="1:21" ht="30.75" customHeight="1" thickBot="1" x14ac:dyDescent="0.3">
      <c r="A390" s="195"/>
      <c r="B390" s="198"/>
      <c r="C390" s="90" t="s">
        <v>485</v>
      </c>
      <c r="D390" s="11">
        <v>19</v>
      </c>
      <c r="E390" s="11" t="s">
        <v>7</v>
      </c>
      <c r="F390" s="32">
        <v>221</v>
      </c>
      <c r="G390" s="35">
        <f t="shared" si="66"/>
        <v>4199</v>
      </c>
      <c r="H390" s="147">
        <f t="shared" si="69"/>
        <v>4199</v>
      </c>
      <c r="I390" s="121"/>
      <c r="J390" s="191"/>
      <c r="K390" s="190"/>
      <c r="L390" s="184"/>
      <c r="M390" s="182"/>
      <c r="N390" s="230"/>
      <c r="O390" s="148"/>
      <c r="P390" s="177"/>
      <c r="Q390" s="148"/>
      <c r="R390" s="170"/>
      <c r="S390" s="161"/>
      <c r="T390" s="153"/>
      <c r="U390" s="153"/>
    </row>
    <row r="391" spans="1:21" ht="20.25" thickBot="1" x14ac:dyDescent="0.3">
      <c r="A391" s="221" t="s">
        <v>1</v>
      </c>
      <c r="B391" s="222"/>
      <c r="C391" s="222"/>
      <c r="D391" s="222"/>
      <c r="E391" s="222"/>
      <c r="F391" s="223"/>
      <c r="G391" s="120">
        <f>SUM(G3:G390)</f>
        <v>2838656</v>
      </c>
      <c r="H391" s="149">
        <f>SUM(H3:H390)</f>
        <v>2415505</v>
      </c>
      <c r="I391" s="149">
        <f>SUM(I3:I390)</f>
        <v>423151</v>
      </c>
      <c r="J391" s="150">
        <f>SUM(J390,J1:J390)</f>
        <v>2838656</v>
      </c>
      <c r="K391" s="129"/>
      <c r="L391" s="130">
        <f>SUM(L3:L390)</f>
        <v>1686164</v>
      </c>
      <c r="M391" s="127">
        <f>SUM(M3:M390)</f>
        <v>1152492</v>
      </c>
      <c r="N391" s="151"/>
      <c r="O391" s="122"/>
      <c r="P391" s="151"/>
      <c r="Q391" s="122"/>
      <c r="R391" s="145">
        <v>731805</v>
      </c>
      <c r="S391" s="145">
        <v>380125</v>
      </c>
      <c r="T391" s="146">
        <f>SUM(T3:T390)</f>
        <v>1111930</v>
      </c>
      <c r="U391" s="146">
        <f>SUM(U3:U390)</f>
        <v>1726726</v>
      </c>
    </row>
    <row r="392" spans="1:21" x14ac:dyDescent="0.25">
      <c r="M392" s="135">
        <f>L391+M391</f>
        <v>2838656</v>
      </c>
    </row>
  </sheetData>
  <mergeCells count="595">
    <mergeCell ref="T359:T362"/>
    <mergeCell ref="T363:T364"/>
    <mergeCell ref="T365:T369"/>
    <mergeCell ref="T370:T390"/>
    <mergeCell ref="T320:T325"/>
    <mergeCell ref="T326:T327"/>
    <mergeCell ref="T328:T330"/>
    <mergeCell ref="T331:T338"/>
    <mergeCell ref="T339:T340"/>
    <mergeCell ref="T342:T344"/>
    <mergeCell ref="T345:T350"/>
    <mergeCell ref="T351:T354"/>
    <mergeCell ref="T355:T358"/>
    <mergeCell ref="T228:T229"/>
    <mergeCell ref="T230:T241"/>
    <mergeCell ref="T242:T260"/>
    <mergeCell ref="T261:T271"/>
    <mergeCell ref="T272:T274"/>
    <mergeCell ref="T276:T282"/>
    <mergeCell ref="T283:T286"/>
    <mergeCell ref="T287:T316"/>
    <mergeCell ref="T317:T319"/>
    <mergeCell ref="T168:T182"/>
    <mergeCell ref="T183:T184"/>
    <mergeCell ref="T185:T200"/>
    <mergeCell ref="T201:T203"/>
    <mergeCell ref="T204:T206"/>
    <mergeCell ref="T207:T208"/>
    <mergeCell ref="T209:T212"/>
    <mergeCell ref="T213:T216"/>
    <mergeCell ref="T217:T227"/>
    <mergeCell ref="T106:T110"/>
    <mergeCell ref="T111:T125"/>
    <mergeCell ref="T126:T132"/>
    <mergeCell ref="T133:T139"/>
    <mergeCell ref="T140:T146"/>
    <mergeCell ref="T147:T153"/>
    <mergeCell ref="T154:T157"/>
    <mergeCell ref="T158:T162"/>
    <mergeCell ref="T163:T167"/>
    <mergeCell ref="T1:T2"/>
    <mergeCell ref="T3:T20"/>
    <mergeCell ref="T21:T23"/>
    <mergeCell ref="T24:T27"/>
    <mergeCell ref="T28:T37"/>
    <mergeCell ref="T38:T42"/>
    <mergeCell ref="T43:T90"/>
    <mergeCell ref="T91:T93"/>
    <mergeCell ref="T94:T105"/>
    <mergeCell ref="N339:N340"/>
    <mergeCell ref="N342:N344"/>
    <mergeCell ref="N345:N350"/>
    <mergeCell ref="N351:N354"/>
    <mergeCell ref="N355:N358"/>
    <mergeCell ref="N359:N362"/>
    <mergeCell ref="N363:N364"/>
    <mergeCell ref="N365:N369"/>
    <mergeCell ref="N370:N390"/>
    <mergeCell ref="O3:O5"/>
    <mergeCell ref="O273:O279"/>
    <mergeCell ref="N228:N229"/>
    <mergeCell ref="N230:N241"/>
    <mergeCell ref="N242:N260"/>
    <mergeCell ref="N261:N271"/>
    <mergeCell ref="N272:N274"/>
    <mergeCell ref="N276:N282"/>
    <mergeCell ref="N283:N286"/>
    <mergeCell ref="N168:N182"/>
    <mergeCell ref="N183:N184"/>
    <mergeCell ref="N185:N200"/>
    <mergeCell ref="N201:N203"/>
    <mergeCell ref="N204:N206"/>
    <mergeCell ref="N207:N208"/>
    <mergeCell ref="N209:N212"/>
    <mergeCell ref="N213:N216"/>
    <mergeCell ref="N217:N227"/>
    <mergeCell ref="N106:N110"/>
    <mergeCell ref="N111:N125"/>
    <mergeCell ref="N126:N132"/>
    <mergeCell ref="N133:N139"/>
    <mergeCell ref="N140:N146"/>
    <mergeCell ref="N147:N153"/>
    <mergeCell ref="N154:N157"/>
    <mergeCell ref="N158:N162"/>
    <mergeCell ref="N163:N167"/>
    <mergeCell ref="N1:N2"/>
    <mergeCell ref="N3:N20"/>
    <mergeCell ref="N21:N23"/>
    <mergeCell ref="N24:N27"/>
    <mergeCell ref="N28:N37"/>
    <mergeCell ref="N38:N42"/>
    <mergeCell ref="N43:N90"/>
    <mergeCell ref="N91:N93"/>
    <mergeCell ref="N94:N105"/>
    <mergeCell ref="A391:F391"/>
    <mergeCell ref="A91:A93"/>
    <mergeCell ref="B91:B93"/>
    <mergeCell ref="A3:A20"/>
    <mergeCell ref="B3:B20"/>
    <mergeCell ref="A21:A23"/>
    <mergeCell ref="B21:B23"/>
    <mergeCell ref="A24:A27"/>
    <mergeCell ref="B24:B27"/>
    <mergeCell ref="A28:A37"/>
    <mergeCell ref="B28:B37"/>
    <mergeCell ref="A38:A42"/>
    <mergeCell ref="B38:B42"/>
    <mergeCell ref="B43:B90"/>
    <mergeCell ref="A94:A105"/>
    <mergeCell ref="B94:B105"/>
    <mergeCell ref="A106:A110"/>
    <mergeCell ref="B106:B110"/>
    <mergeCell ref="A111:A125"/>
    <mergeCell ref="B111:B125"/>
    <mergeCell ref="A126:A132"/>
    <mergeCell ref="A363:A364"/>
    <mergeCell ref="B363:B364"/>
    <mergeCell ref="A204:A206"/>
    <mergeCell ref="B204:B206"/>
    <mergeCell ref="A185:A200"/>
    <mergeCell ref="B185:B200"/>
    <mergeCell ref="B126:B132"/>
    <mergeCell ref="A133:A139"/>
    <mergeCell ref="B133:B139"/>
    <mergeCell ref="A140:A146"/>
    <mergeCell ref="B140:B146"/>
    <mergeCell ref="A147:A153"/>
    <mergeCell ref="B147:B153"/>
    <mergeCell ref="A154:A157"/>
    <mergeCell ref="B154:B157"/>
    <mergeCell ref="A201:A203"/>
    <mergeCell ref="B201:B203"/>
    <mergeCell ref="A158:A162"/>
    <mergeCell ref="B158:B162"/>
    <mergeCell ref="A163:A167"/>
    <mergeCell ref="B163:B167"/>
    <mergeCell ref="A168:A182"/>
    <mergeCell ref="B168:B182"/>
    <mergeCell ref="A183:A184"/>
    <mergeCell ref="B183:B184"/>
    <mergeCell ref="A230:A241"/>
    <mergeCell ref="B230:B241"/>
    <mergeCell ref="A207:A208"/>
    <mergeCell ref="B207:B208"/>
    <mergeCell ref="A209:A212"/>
    <mergeCell ref="B209:B212"/>
    <mergeCell ref="A213:A216"/>
    <mergeCell ref="B213:B216"/>
    <mergeCell ref="A217:A227"/>
    <mergeCell ref="B217:B227"/>
    <mergeCell ref="A228:A229"/>
    <mergeCell ref="B228:B229"/>
    <mergeCell ref="I247:I252"/>
    <mergeCell ref="A261:A271"/>
    <mergeCell ref="B261:B271"/>
    <mergeCell ref="A272:A274"/>
    <mergeCell ref="B272:B274"/>
    <mergeCell ref="A242:A260"/>
    <mergeCell ref="B242:B260"/>
    <mergeCell ref="C247:C252"/>
    <mergeCell ref="D247:D252"/>
    <mergeCell ref="E247:E252"/>
    <mergeCell ref="F247:F252"/>
    <mergeCell ref="B342:B344"/>
    <mergeCell ref="A276:A282"/>
    <mergeCell ref="B276:B282"/>
    <mergeCell ref="A283:A286"/>
    <mergeCell ref="B283:B286"/>
    <mergeCell ref="A287:A316"/>
    <mergeCell ref="B287:B316"/>
    <mergeCell ref="A317:A319"/>
    <mergeCell ref="B317:B319"/>
    <mergeCell ref="A320:A325"/>
    <mergeCell ref="B320:B325"/>
    <mergeCell ref="J91:J93"/>
    <mergeCell ref="J94:J105"/>
    <mergeCell ref="J106:J110"/>
    <mergeCell ref="A370:A390"/>
    <mergeCell ref="B370:B390"/>
    <mergeCell ref="B345:B350"/>
    <mergeCell ref="A345:A350"/>
    <mergeCell ref="A351:A354"/>
    <mergeCell ref="B351:B354"/>
    <mergeCell ref="A359:A362"/>
    <mergeCell ref="B359:B362"/>
    <mergeCell ref="A365:A369"/>
    <mergeCell ref="B365:B369"/>
    <mergeCell ref="A355:A358"/>
    <mergeCell ref="B355:B358"/>
    <mergeCell ref="A326:A327"/>
    <mergeCell ref="B326:B327"/>
    <mergeCell ref="A328:A330"/>
    <mergeCell ref="B328:B330"/>
    <mergeCell ref="A331:A338"/>
    <mergeCell ref="B331:B338"/>
    <mergeCell ref="A339:A340"/>
    <mergeCell ref="B339:B340"/>
    <mergeCell ref="A342:A344"/>
    <mergeCell ref="J111:J125"/>
    <mergeCell ref="J126:J132"/>
    <mergeCell ref="J133:J139"/>
    <mergeCell ref="J140:J146"/>
    <mergeCell ref="J147:J153"/>
    <mergeCell ref="J154:J157"/>
    <mergeCell ref="J158:J162"/>
    <mergeCell ref="J163:J167"/>
    <mergeCell ref="J168:J182"/>
    <mergeCell ref="J183:J184"/>
    <mergeCell ref="J185:J200"/>
    <mergeCell ref="J201:J203"/>
    <mergeCell ref="J204:J206"/>
    <mergeCell ref="J207:J208"/>
    <mergeCell ref="J209:J212"/>
    <mergeCell ref="J213:J216"/>
    <mergeCell ref="J217:J227"/>
    <mergeCell ref="J228:J229"/>
    <mergeCell ref="J230:J241"/>
    <mergeCell ref="J242:J260"/>
    <mergeCell ref="J261:J271"/>
    <mergeCell ref="J272:J274"/>
    <mergeCell ref="J276:J282"/>
    <mergeCell ref="J283:J286"/>
    <mergeCell ref="J287:J316"/>
    <mergeCell ref="J317:J319"/>
    <mergeCell ref="J320:J325"/>
    <mergeCell ref="J326:J327"/>
    <mergeCell ref="J328:J330"/>
    <mergeCell ref="J331:J338"/>
    <mergeCell ref="J339:J340"/>
    <mergeCell ref="J342:J344"/>
    <mergeCell ref="J345:J350"/>
    <mergeCell ref="J351:J354"/>
    <mergeCell ref="J355:J358"/>
    <mergeCell ref="J359:J362"/>
    <mergeCell ref="J363:J364"/>
    <mergeCell ref="J365:J369"/>
    <mergeCell ref="J370:J390"/>
    <mergeCell ref="K3:K20"/>
    <mergeCell ref="K21:K23"/>
    <mergeCell ref="K24:K27"/>
    <mergeCell ref="K28:K37"/>
    <mergeCell ref="K38:K42"/>
    <mergeCell ref="K43:K90"/>
    <mergeCell ref="K91:K93"/>
    <mergeCell ref="K94:K105"/>
    <mergeCell ref="K106:K110"/>
    <mergeCell ref="K111:K125"/>
    <mergeCell ref="K126:K132"/>
    <mergeCell ref="K133:K139"/>
    <mergeCell ref="K140:K146"/>
    <mergeCell ref="K147:K153"/>
    <mergeCell ref="K154:K157"/>
    <mergeCell ref="K158:K162"/>
    <mergeCell ref="K163:K167"/>
    <mergeCell ref="K168:K182"/>
    <mergeCell ref="K183:K184"/>
    <mergeCell ref="K185:K200"/>
    <mergeCell ref="K201:K203"/>
    <mergeCell ref="K370:K390"/>
    <mergeCell ref="K272:K274"/>
    <mergeCell ref="K276:K282"/>
    <mergeCell ref="K283:K286"/>
    <mergeCell ref="K287:K316"/>
    <mergeCell ref="K317:K319"/>
    <mergeCell ref="K320:K325"/>
    <mergeCell ref="K326:K327"/>
    <mergeCell ref="K328:K330"/>
    <mergeCell ref="K331:K338"/>
    <mergeCell ref="L158:L162"/>
    <mergeCell ref="K339:K340"/>
    <mergeCell ref="K342:K344"/>
    <mergeCell ref="K345:K350"/>
    <mergeCell ref="K351:K354"/>
    <mergeCell ref="K355:K358"/>
    <mergeCell ref="K359:K362"/>
    <mergeCell ref="K363:K364"/>
    <mergeCell ref="K365:K369"/>
    <mergeCell ref="K204:K206"/>
    <mergeCell ref="K207:K208"/>
    <mergeCell ref="K209:K212"/>
    <mergeCell ref="K213:K216"/>
    <mergeCell ref="K217:K227"/>
    <mergeCell ref="K228:K229"/>
    <mergeCell ref="K230:K241"/>
    <mergeCell ref="K242:K260"/>
    <mergeCell ref="K261:K271"/>
    <mergeCell ref="L163:L167"/>
    <mergeCell ref="L168:L182"/>
    <mergeCell ref="L183:L184"/>
    <mergeCell ref="L185:L200"/>
    <mergeCell ref="L201:L203"/>
    <mergeCell ref="L204:L206"/>
    <mergeCell ref="L91:L93"/>
    <mergeCell ref="L94:L105"/>
    <mergeCell ref="L106:L110"/>
    <mergeCell ref="L111:L125"/>
    <mergeCell ref="L126:L132"/>
    <mergeCell ref="L133:L139"/>
    <mergeCell ref="L140:L146"/>
    <mergeCell ref="L147:L153"/>
    <mergeCell ref="L154:L157"/>
    <mergeCell ref="J1:J2"/>
    <mergeCell ref="K1:K2"/>
    <mergeCell ref="L1:L2"/>
    <mergeCell ref="L3:L20"/>
    <mergeCell ref="L21:L23"/>
    <mergeCell ref="L24:L27"/>
    <mergeCell ref="L28:L37"/>
    <mergeCell ref="L38:L42"/>
    <mergeCell ref="L43:L90"/>
    <mergeCell ref="J3:J20"/>
    <mergeCell ref="J21:J23"/>
    <mergeCell ref="J24:J27"/>
    <mergeCell ref="J28:J37"/>
    <mergeCell ref="J38:J42"/>
    <mergeCell ref="J43:J90"/>
    <mergeCell ref="L207:L208"/>
    <mergeCell ref="L209:L212"/>
    <mergeCell ref="L213:L216"/>
    <mergeCell ref="L217:L227"/>
    <mergeCell ref="L228:L229"/>
    <mergeCell ref="L230:L241"/>
    <mergeCell ref="L242:L260"/>
    <mergeCell ref="L261:L271"/>
    <mergeCell ref="L272:L274"/>
    <mergeCell ref="L276:L282"/>
    <mergeCell ref="L283:L286"/>
    <mergeCell ref="L287:L316"/>
    <mergeCell ref="L317:L319"/>
    <mergeCell ref="L320:L325"/>
    <mergeCell ref="L326:L327"/>
    <mergeCell ref="L328:L330"/>
    <mergeCell ref="L331:L338"/>
    <mergeCell ref="L339:L340"/>
    <mergeCell ref="L342:L344"/>
    <mergeCell ref="L345:L350"/>
    <mergeCell ref="L351:L354"/>
    <mergeCell ref="L355:L358"/>
    <mergeCell ref="L359:L362"/>
    <mergeCell ref="L363:L364"/>
    <mergeCell ref="L365:L369"/>
    <mergeCell ref="L370:L390"/>
    <mergeCell ref="M1:M2"/>
    <mergeCell ref="M3:M20"/>
    <mergeCell ref="M21:M23"/>
    <mergeCell ref="M24:M27"/>
    <mergeCell ref="M28:M37"/>
    <mergeCell ref="M38:M42"/>
    <mergeCell ref="M43:M90"/>
    <mergeCell ref="M91:M93"/>
    <mergeCell ref="M94:M105"/>
    <mergeCell ref="M106:M110"/>
    <mergeCell ref="M111:M125"/>
    <mergeCell ref="M126:M132"/>
    <mergeCell ref="M133:M139"/>
    <mergeCell ref="M140:M146"/>
    <mergeCell ref="M147:M153"/>
    <mergeCell ref="M154:M157"/>
    <mergeCell ref="M158:M162"/>
    <mergeCell ref="M163:M167"/>
    <mergeCell ref="M168:M182"/>
    <mergeCell ref="M183:M184"/>
    <mergeCell ref="M185:M200"/>
    <mergeCell ref="M201:M203"/>
    <mergeCell ref="M204:M206"/>
    <mergeCell ref="M207:M208"/>
    <mergeCell ref="M209:M212"/>
    <mergeCell ref="M370:M390"/>
    <mergeCell ref="M326:M327"/>
    <mergeCell ref="M328:M330"/>
    <mergeCell ref="M331:M338"/>
    <mergeCell ref="M339:M340"/>
    <mergeCell ref="M342:M344"/>
    <mergeCell ref="M345:M350"/>
    <mergeCell ref="M351:M354"/>
    <mergeCell ref="M355:M358"/>
    <mergeCell ref="M359:M362"/>
    <mergeCell ref="P183:P184"/>
    <mergeCell ref="P185:P200"/>
    <mergeCell ref="P201:P203"/>
    <mergeCell ref="P204:P206"/>
    <mergeCell ref="M287:M316"/>
    <mergeCell ref="M317:M319"/>
    <mergeCell ref="M320:M325"/>
    <mergeCell ref="M363:M364"/>
    <mergeCell ref="M365:M369"/>
    <mergeCell ref="M213:M216"/>
    <mergeCell ref="M217:M227"/>
    <mergeCell ref="M228:M229"/>
    <mergeCell ref="M230:M241"/>
    <mergeCell ref="M242:M260"/>
    <mergeCell ref="M261:M271"/>
    <mergeCell ref="M272:M274"/>
    <mergeCell ref="M276:M282"/>
    <mergeCell ref="M283:M286"/>
    <mergeCell ref="N317:N319"/>
    <mergeCell ref="N320:N325"/>
    <mergeCell ref="N326:N327"/>
    <mergeCell ref="N328:N330"/>
    <mergeCell ref="N331:N338"/>
    <mergeCell ref="N287:N316"/>
    <mergeCell ref="P230:P241"/>
    <mergeCell ref="P242:P260"/>
    <mergeCell ref="P261:P271"/>
    <mergeCell ref="P272:P274"/>
    <mergeCell ref="O204:O206"/>
    <mergeCell ref="P1:P2"/>
    <mergeCell ref="P3:P20"/>
    <mergeCell ref="P21:P23"/>
    <mergeCell ref="P24:P27"/>
    <mergeCell ref="P28:P37"/>
    <mergeCell ref="P38:P42"/>
    <mergeCell ref="P43:P90"/>
    <mergeCell ref="P91:P93"/>
    <mergeCell ref="P94:P105"/>
    <mergeCell ref="P106:P110"/>
    <mergeCell ref="P111:P125"/>
    <mergeCell ref="P126:P132"/>
    <mergeCell ref="P133:P139"/>
    <mergeCell ref="P140:P146"/>
    <mergeCell ref="P147:P153"/>
    <mergeCell ref="P154:P157"/>
    <mergeCell ref="P158:P162"/>
    <mergeCell ref="P163:P167"/>
    <mergeCell ref="P168:P182"/>
    <mergeCell ref="R1:R2"/>
    <mergeCell ref="Q365:Q369"/>
    <mergeCell ref="P359:P362"/>
    <mergeCell ref="P363:P364"/>
    <mergeCell ref="P365:P369"/>
    <mergeCell ref="P370:P390"/>
    <mergeCell ref="P339:P340"/>
    <mergeCell ref="P342:P344"/>
    <mergeCell ref="P351:P354"/>
    <mergeCell ref="P355:P358"/>
    <mergeCell ref="P276:P282"/>
    <mergeCell ref="P283:P286"/>
    <mergeCell ref="P287:P316"/>
    <mergeCell ref="P317:P319"/>
    <mergeCell ref="P320:P325"/>
    <mergeCell ref="P326:P327"/>
    <mergeCell ref="P328:P330"/>
    <mergeCell ref="P331:P338"/>
    <mergeCell ref="P345:P350"/>
    <mergeCell ref="P207:P208"/>
    <mergeCell ref="P209:P212"/>
    <mergeCell ref="P213:P216"/>
    <mergeCell ref="P217:P227"/>
    <mergeCell ref="P228:P229"/>
    <mergeCell ref="R3:R20"/>
    <mergeCell ref="R21:R23"/>
    <mergeCell ref="R24:R27"/>
    <mergeCell ref="R28:R37"/>
    <mergeCell ref="R38:R42"/>
    <mergeCell ref="R43:R90"/>
    <mergeCell ref="R91:R93"/>
    <mergeCell ref="R94:R105"/>
    <mergeCell ref="R106:R110"/>
    <mergeCell ref="R111:R125"/>
    <mergeCell ref="R126:R132"/>
    <mergeCell ref="R133:R139"/>
    <mergeCell ref="R140:R146"/>
    <mergeCell ref="R147:R153"/>
    <mergeCell ref="R154:R157"/>
    <mergeCell ref="R158:R162"/>
    <mergeCell ref="R163:R167"/>
    <mergeCell ref="R168:R182"/>
    <mergeCell ref="S261:S271"/>
    <mergeCell ref="R183:R184"/>
    <mergeCell ref="R185:R200"/>
    <mergeCell ref="R201:R203"/>
    <mergeCell ref="R204:R206"/>
    <mergeCell ref="R207:R208"/>
    <mergeCell ref="R209:R212"/>
    <mergeCell ref="R213:R216"/>
    <mergeCell ref="R217:R227"/>
    <mergeCell ref="R228:R229"/>
    <mergeCell ref="R230:R241"/>
    <mergeCell ref="R242:R260"/>
    <mergeCell ref="R261:R271"/>
    <mergeCell ref="R272:R274"/>
    <mergeCell ref="R276:R282"/>
    <mergeCell ref="R283:R286"/>
    <mergeCell ref="R287:R316"/>
    <mergeCell ref="R317:R319"/>
    <mergeCell ref="R320:R325"/>
    <mergeCell ref="R363:R364"/>
    <mergeCell ref="R365:R369"/>
    <mergeCell ref="R370:R390"/>
    <mergeCell ref="R326:R327"/>
    <mergeCell ref="R328:R330"/>
    <mergeCell ref="R331:R338"/>
    <mergeCell ref="R339:R340"/>
    <mergeCell ref="R342:R344"/>
    <mergeCell ref="R345:R350"/>
    <mergeCell ref="R351:R354"/>
    <mergeCell ref="R355:R358"/>
    <mergeCell ref="R359:R362"/>
    <mergeCell ref="S276:S282"/>
    <mergeCell ref="S3:S20"/>
    <mergeCell ref="S21:S23"/>
    <mergeCell ref="S24:S27"/>
    <mergeCell ref="S28:S37"/>
    <mergeCell ref="S38:S42"/>
    <mergeCell ref="S43:S90"/>
    <mergeCell ref="S91:S93"/>
    <mergeCell ref="S94:S105"/>
    <mergeCell ref="S106:S110"/>
    <mergeCell ref="S111:S125"/>
    <mergeCell ref="S126:S132"/>
    <mergeCell ref="S133:S139"/>
    <mergeCell ref="S140:S146"/>
    <mergeCell ref="S147:S153"/>
    <mergeCell ref="S154:S157"/>
    <mergeCell ref="S158:S162"/>
    <mergeCell ref="S163:S167"/>
    <mergeCell ref="S168:S182"/>
    <mergeCell ref="S183:S184"/>
    <mergeCell ref="S185:S200"/>
    <mergeCell ref="S201:S203"/>
    <mergeCell ref="S204:S206"/>
    <mergeCell ref="S207:S208"/>
    <mergeCell ref="S345:S350"/>
    <mergeCell ref="S351:S354"/>
    <mergeCell ref="S355:S358"/>
    <mergeCell ref="S359:S362"/>
    <mergeCell ref="S363:S364"/>
    <mergeCell ref="S365:S369"/>
    <mergeCell ref="S370:S390"/>
    <mergeCell ref="S1:S2"/>
    <mergeCell ref="S283:S286"/>
    <mergeCell ref="S287:S316"/>
    <mergeCell ref="S317:S319"/>
    <mergeCell ref="S320:S325"/>
    <mergeCell ref="S326:S327"/>
    <mergeCell ref="S328:S330"/>
    <mergeCell ref="S331:S338"/>
    <mergeCell ref="S339:S340"/>
    <mergeCell ref="S342:S344"/>
    <mergeCell ref="S209:S212"/>
    <mergeCell ref="S213:S216"/>
    <mergeCell ref="S217:S227"/>
    <mergeCell ref="S228:S229"/>
    <mergeCell ref="S230:S241"/>
    <mergeCell ref="S242:S260"/>
    <mergeCell ref="S272:S274"/>
    <mergeCell ref="U1:U2"/>
    <mergeCell ref="U228:U229"/>
    <mergeCell ref="U3:U20"/>
    <mergeCell ref="U21:U23"/>
    <mergeCell ref="U24:U27"/>
    <mergeCell ref="U28:U37"/>
    <mergeCell ref="U38:U42"/>
    <mergeCell ref="U43:U90"/>
    <mergeCell ref="U91:U93"/>
    <mergeCell ref="U94:U105"/>
    <mergeCell ref="U106:U110"/>
    <mergeCell ref="U111:U125"/>
    <mergeCell ref="U126:U132"/>
    <mergeCell ref="U133:U139"/>
    <mergeCell ref="U140:U146"/>
    <mergeCell ref="U147:U153"/>
    <mergeCell ref="U154:U157"/>
    <mergeCell ref="U158:U162"/>
    <mergeCell ref="U163:U167"/>
    <mergeCell ref="U168:U182"/>
    <mergeCell ref="U183:U184"/>
    <mergeCell ref="U185:U200"/>
    <mergeCell ref="U201:U203"/>
    <mergeCell ref="U204:U206"/>
    <mergeCell ref="U207:U208"/>
    <mergeCell ref="U209:U212"/>
    <mergeCell ref="U213:U216"/>
    <mergeCell ref="U217:U227"/>
    <mergeCell ref="U230:U241"/>
    <mergeCell ref="U242:U260"/>
    <mergeCell ref="U261:U271"/>
    <mergeCell ref="U272:U274"/>
    <mergeCell ref="U276:U282"/>
    <mergeCell ref="U345:U350"/>
    <mergeCell ref="U351:U354"/>
    <mergeCell ref="U355:U358"/>
    <mergeCell ref="U359:U362"/>
    <mergeCell ref="U363:U364"/>
    <mergeCell ref="U365:U369"/>
    <mergeCell ref="U370:U390"/>
    <mergeCell ref="U283:U286"/>
    <mergeCell ref="U287:U316"/>
    <mergeCell ref="U317:U319"/>
    <mergeCell ref="U320:U325"/>
    <mergeCell ref="U326:U327"/>
    <mergeCell ref="U328:U330"/>
    <mergeCell ref="U331:U338"/>
    <mergeCell ref="U339:U340"/>
    <mergeCell ref="U342:U344"/>
  </mergeCells>
  <phoneticPr fontId="2" type="noConversion"/>
  <pageMargins left="0.62" right="0.23622047244094491" top="0.70866141732283472" bottom="0.74803149606299213" header="0.59055118110236227" footer="0.51181102362204722"/>
  <pageSetup paperSize="9" scale="4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總計表</vt:lpstr>
    </vt:vector>
  </TitlesOfParts>
  <Company>MOE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MOEIT</dc:creator>
  <cp:lastModifiedBy>USER</cp:lastModifiedBy>
  <cp:lastPrinted>2018-10-18T03:58:13Z</cp:lastPrinted>
  <dcterms:created xsi:type="dcterms:W3CDTF">2013-10-30T07:25:53Z</dcterms:created>
  <dcterms:modified xsi:type="dcterms:W3CDTF">2018-11-23T09:45:49Z</dcterms:modified>
</cp:coreProperties>
</file>