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瓊櫻資料夾\科技領域\輔導團\各校科技教師名單\師資盤點資料\"/>
    </mc:Choice>
  </mc:AlternateContent>
  <bookViews>
    <workbookView xWindow="0" yWindow="0" windowWidth="15360" windowHeight="8028" tabRatio="811" activeTab="1"/>
  </bookViews>
  <sheets>
    <sheet name="選單" sheetId="51" r:id="rId1"/>
    <sheet name="15-花蓮縣" sheetId="39" r:id="rId2"/>
  </sheets>
  <externalReferences>
    <externalReference r:id="rId3"/>
  </externalReferences>
  <definedNames>
    <definedName name="_xlnm._FilterDatabase" localSheetId="1" hidden="1">'15-花蓮縣'!$A$3:$AC$27</definedName>
    <definedName name="_xlnm.Print_Area" localSheetId="1">'15-花蓮縣'!$A$1:$AE$27</definedName>
    <definedName name="_xlnm.Print_Titles" localSheetId="1">'15-花蓮縣'!$1:$3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8" i="39" l="1"/>
  <c r="Y28" i="39"/>
  <c r="X28" i="39"/>
  <c r="W28" i="39"/>
  <c r="U28" i="39"/>
  <c r="O28" i="39"/>
  <c r="N28" i="39"/>
  <c r="M28" i="39"/>
  <c r="L28" i="39"/>
  <c r="J28" i="39"/>
  <c r="I28" i="39"/>
  <c r="H28" i="39"/>
  <c r="G28" i="39"/>
  <c r="F28" i="39"/>
  <c r="AB27" i="39"/>
  <c r="AA27" i="39"/>
  <c r="Z27" i="39"/>
  <c r="X27" i="39"/>
  <c r="W27" i="39"/>
  <c r="V27" i="39"/>
  <c r="Q27" i="39"/>
  <c r="P27" i="39"/>
  <c r="O27" i="39"/>
  <c r="N27" i="39"/>
  <c r="L27" i="39"/>
  <c r="K27" i="39"/>
  <c r="AB26" i="39"/>
  <c r="AA26" i="39"/>
  <c r="Z26" i="39"/>
  <c r="Y26" i="39"/>
  <c r="X26" i="39"/>
  <c r="W26" i="39"/>
  <c r="V26" i="39"/>
  <c r="Q26" i="39"/>
  <c r="P26" i="39"/>
  <c r="O26" i="39"/>
  <c r="N26" i="39"/>
  <c r="M26" i="39"/>
  <c r="L26" i="39"/>
  <c r="K26" i="39"/>
  <c r="AC25" i="39"/>
  <c r="AB25" i="39"/>
  <c r="AA25" i="39"/>
  <c r="Z25" i="39"/>
  <c r="Y25" i="39"/>
  <c r="X25" i="39"/>
  <c r="W25" i="39"/>
  <c r="V25" i="39"/>
  <c r="R25" i="39"/>
  <c r="Q25" i="39"/>
  <c r="P25" i="39"/>
  <c r="O25" i="39"/>
  <c r="N25" i="39"/>
  <c r="M25" i="39"/>
  <c r="L25" i="39"/>
  <c r="K25" i="39"/>
  <c r="AB24" i="39"/>
  <c r="AA24" i="39"/>
  <c r="Z24" i="39"/>
  <c r="Y24" i="39"/>
  <c r="W24" i="39"/>
  <c r="V24" i="39"/>
  <c r="Q24" i="39"/>
  <c r="P24" i="39"/>
  <c r="O24" i="39"/>
  <c r="N24" i="39"/>
  <c r="M24" i="39"/>
  <c r="L24" i="39"/>
  <c r="K24" i="39"/>
  <c r="AC23" i="39"/>
  <c r="AB23" i="39"/>
  <c r="AA23" i="39"/>
  <c r="Z23" i="39"/>
  <c r="Y23" i="39"/>
  <c r="X23" i="39"/>
  <c r="W23" i="39"/>
  <c r="V23" i="39"/>
  <c r="Q23" i="39"/>
  <c r="P23" i="39"/>
  <c r="O23" i="39"/>
  <c r="N23" i="39"/>
  <c r="L23" i="39"/>
  <c r="K23" i="39"/>
  <c r="AA22" i="39"/>
  <c r="Z22" i="39"/>
  <c r="Y22" i="39"/>
  <c r="W22" i="39"/>
  <c r="V22" i="39"/>
  <c r="Q22" i="39"/>
  <c r="P22" i="39"/>
  <c r="O22" i="39"/>
  <c r="N22" i="39"/>
  <c r="L22" i="39"/>
  <c r="K22" i="39"/>
  <c r="AB21" i="39"/>
  <c r="AA21" i="39"/>
  <c r="Z21" i="39"/>
  <c r="X21" i="39"/>
  <c r="W21" i="39"/>
  <c r="V21" i="39"/>
  <c r="R21" i="39"/>
  <c r="Q21" i="39"/>
  <c r="P21" i="39"/>
  <c r="O21" i="39"/>
  <c r="N21" i="39"/>
  <c r="M21" i="39"/>
  <c r="L21" i="39"/>
  <c r="K21" i="39"/>
  <c r="AB20" i="39"/>
  <c r="AA20" i="39"/>
  <c r="Z20" i="39"/>
  <c r="W20" i="39"/>
  <c r="V20" i="39"/>
  <c r="R20" i="39"/>
  <c r="Q20" i="39"/>
  <c r="P20" i="39"/>
  <c r="O20" i="39"/>
  <c r="N20" i="39"/>
  <c r="M20" i="39"/>
  <c r="L20" i="39"/>
  <c r="K20" i="39"/>
  <c r="AC19" i="39"/>
  <c r="AB19" i="39"/>
  <c r="AA19" i="39"/>
  <c r="Z19" i="39"/>
  <c r="Y19" i="39"/>
  <c r="X19" i="39"/>
  <c r="W19" i="39"/>
  <c r="V19" i="39"/>
  <c r="R19" i="39"/>
  <c r="Q19" i="39"/>
  <c r="P19" i="39"/>
  <c r="O19" i="39"/>
  <c r="N19" i="39"/>
  <c r="M19" i="39"/>
  <c r="L19" i="39"/>
  <c r="K19" i="39"/>
  <c r="AC18" i="39"/>
  <c r="AB18" i="39"/>
  <c r="AA18" i="39"/>
  <c r="Z18" i="39"/>
  <c r="Y18" i="39"/>
  <c r="X18" i="39"/>
  <c r="W18" i="39"/>
  <c r="V18" i="39"/>
  <c r="R18" i="39"/>
  <c r="Q18" i="39"/>
  <c r="P18" i="39"/>
  <c r="O18" i="39"/>
  <c r="N18" i="39"/>
  <c r="M18" i="39"/>
  <c r="L18" i="39"/>
  <c r="K18" i="39"/>
  <c r="AC17" i="39"/>
  <c r="AB17" i="39"/>
  <c r="AA17" i="39"/>
  <c r="Z17" i="39"/>
  <c r="Y17" i="39"/>
  <c r="X17" i="39"/>
  <c r="W17" i="39"/>
  <c r="V17" i="39"/>
  <c r="R17" i="39"/>
  <c r="Q17" i="39"/>
  <c r="P17" i="39"/>
  <c r="O17" i="39"/>
  <c r="N17" i="39"/>
  <c r="M17" i="39"/>
  <c r="L17" i="39"/>
  <c r="K17" i="39"/>
  <c r="AB16" i="39"/>
  <c r="AA16" i="39"/>
  <c r="Z16" i="39"/>
  <c r="Y16" i="39"/>
  <c r="W16" i="39"/>
  <c r="V16" i="39"/>
  <c r="R16" i="39"/>
  <c r="Q16" i="39"/>
  <c r="P16" i="39"/>
  <c r="O16" i="39"/>
  <c r="N16" i="39"/>
  <c r="M16" i="39"/>
  <c r="L16" i="39"/>
  <c r="K16" i="39"/>
  <c r="AC15" i="39"/>
  <c r="AB15" i="39"/>
  <c r="AA15" i="39"/>
  <c r="Z15" i="39"/>
  <c r="Y15" i="39"/>
  <c r="X15" i="39"/>
  <c r="W15" i="39"/>
  <c r="V15" i="39"/>
  <c r="R15" i="39"/>
  <c r="Q15" i="39"/>
  <c r="P15" i="39"/>
  <c r="O15" i="39"/>
  <c r="N15" i="39"/>
  <c r="M15" i="39"/>
  <c r="L15" i="39"/>
  <c r="K15" i="39"/>
  <c r="AB14" i="39"/>
  <c r="AA14" i="39"/>
  <c r="Z14" i="39"/>
  <c r="Y14" i="39"/>
  <c r="W14" i="39"/>
  <c r="V14" i="39"/>
  <c r="Q14" i="39"/>
  <c r="P14" i="39"/>
  <c r="O14" i="39"/>
  <c r="M14" i="39"/>
  <c r="L14" i="39"/>
  <c r="K14" i="39"/>
  <c r="AC13" i="39"/>
  <c r="AB13" i="39"/>
  <c r="AA13" i="39"/>
  <c r="Z13" i="39"/>
  <c r="Y13" i="39"/>
  <c r="X13" i="39"/>
  <c r="W13" i="39"/>
  <c r="V13" i="39"/>
  <c r="Q13" i="39"/>
  <c r="P13" i="39"/>
  <c r="O13" i="39"/>
  <c r="N13" i="39"/>
  <c r="M13" i="39"/>
  <c r="K13" i="39"/>
  <c r="AB12" i="39"/>
  <c r="AA12" i="39"/>
  <c r="Z12" i="39"/>
  <c r="Y12" i="39"/>
  <c r="W12" i="39"/>
  <c r="V12" i="39"/>
  <c r="Q12" i="39"/>
  <c r="P12" i="39"/>
  <c r="O12" i="39"/>
  <c r="N12" i="39"/>
  <c r="M12" i="39"/>
  <c r="L12" i="39"/>
  <c r="K12" i="39"/>
  <c r="AC11" i="39"/>
  <c r="AB11" i="39"/>
  <c r="AA11" i="39"/>
  <c r="Z11" i="39"/>
  <c r="Y11" i="39"/>
  <c r="X11" i="39"/>
  <c r="W11" i="39"/>
  <c r="V11" i="39"/>
  <c r="Q11" i="39"/>
  <c r="P11" i="39"/>
  <c r="O11" i="39"/>
  <c r="N11" i="39"/>
  <c r="L11" i="39"/>
  <c r="K11" i="39"/>
  <c r="AB10" i="39"/>
  <c r="AA10" i="39"/>
  <c r="Z10" i="39"/>
  <c r="W10" i="39"/>
  <c r="V10" i="39"/>
  <c r="Q10" i="39"/>
  <c r="P10" i="39"/>
  <c r="O10" i="39"/>
  <c r="N10" i="39"/>
  <c r="L10" i="39"/>
  <c r="K10" i="39"/>
  <c r="AB9" i="39"/>
  <c r="AA9" i="39"/>
  <c r="Z9" i="39"/>
  <c r="X9" i="39"/>
  <c r="W9" i="39"/>
  <c r="V9" i="39"/>
  <c r="R9" i="39"/>
  <c r="Q9" i="39"/>
  <c r="P9" i="39"/>
  <c r="O9" i="39"/>
  <c r="N9" i="39"/>
  <c r="M9" i="39"/>
  <c r="K9" i="39"/>
  <c r="AB8" i="39"/>
  <c r="AA8" i="39"/>
  <c r="Z8" i="39"/>
  <c r="W8" i="39"/>
  <c r="V8" i="39"/>
  <c r="Q8" i="39"/>
  <c r="P8" i="39"/>
  <c r="O8" i="39"/>
  <c r="N8" i="39"/>
  <c r="M8" i="39"/>
  <c r="L8" i="39"/>
  <c r="K8" i="39"/>
  <c r="AC7" i="39"/>
  <c r="AB7" i="39"/>
  <c r="AA7" i="39"/>
  <c r="Z7" i="39"/>
  <c r="Y7" i="39"/>
  <c r="X7" i="39"/>
  <c r="W7" i="39"/>
  <c r="V7" i="39"/>
  <c r="R7" i="39"/>
  <c r="Q7" i="39"/>
  <c r="P7" i="39"/>
  <c r="O7" i="39"/>
  <c r="N7" i="39"/>
  <c r="M7" i="39"/>
  <c r="L7" i="39"/>
  <c r="K7" i="39"/>
  <c r="AC6" i="39"/>
  <c r="AB6" i="39"/>
  <c r="AA6" i="39"/>
  <c r="Z6" i="39"/>
  <c r="Y6" i="39"/>
  <c r="X6" i="39"/>
  <c r="W6" i="39"/>
  <c r="V6" i="39"/>
  <c r="Q6" i="39"/>
  <c r="P6" i="39"/>
  <c r="O6" i="39"/>
  <c r="N6" i="39"/>
  <c r="L6" i="39"/>
  <c r="K6" i="39"/>
  <c r="AB5" i="39"/>
  <c r="AA5" i="39"/>
  <c r="Z5" i="39"/>
  <c r="W5" i="39"/>
  <c r="V5" i="39"/>
  <c r="Q5" i="39"/>
  <c r="P5" i="39"/>
  <c r="O5" i="39"/>
  <c r="N5" i="39"/>
  <c r="M5" i="39"/>
  <c r="L5" i="39"/>
  <c r="K5" i="39"/>
  <c r="AB4" i="39"/>
  <c r="AA4" i="39"/>
  <c r="Z4" i="39"/>
  <c r="Y4" i="39"/>
  <c r="X4" i="39"/>
  <c r="W4" i="39"/>
  <c r="V4" i="39"/>
  <c r="Q4" i="39"/>
  <c r="P4" i="39"/>
  <c r="O4" i="39"/>
  <c r="N4" i="39"/>
  <c r="M4" i="39"/>
  <c r="L4" i="39"/>
  <c r="K4" i="39"/>
</calcChain>
</file>

<file path=xl/sharedStrings.xml><?xml version="1.0" encoding="utf-8"?>
<sst xmlns="http://schemas.openxmlformats.org/spreadsheetml/2006/main" count="211" uniqueCount="115">
  <si>
    <t>花蓮縣</t>
  </si>
  <si>
    <t>154501</t>
  </si>
  <si>
    <t>154502</t>
  </si>
  <si>
    <t>154504</t>
  </si>
  <si>
    <t>154506</t>
  </si>
  <si>
    <t>154507</t>
  </si>
  <si>
    <t>154508</t>
  </si>
  <si>
    <t>154509</t>
  </si>
  <si>
    <t>154522</t>
  </si>
  <si>
    <t>154523</t>
  </si>
  <si>
    <t>154510</t>
  </si>
  <si>
    <t>154516</t>
  </si>
  <si>
    <t>154513</t>
  </si>
  <si>
    <t>154514</t>
  </si>
  <si>
    <t>154511</t>
  </si>
  <si>
    <t>154512</t>
  </si>
  <si>
    <t>154517</t>
  </si>
  <si>
    <t>154518</t>
  </si>
  <si>
    <t>154521</t>
  </si>
  <si>
    <t>154503</t>
  </si>
  <si>
    <t>154520</t>
  </si>
  <si>
    <t>154505</t>
  </si>
  <si>
    <t>154519</t>
  </si>
  <si>
    <t>154399J</t>
  </si>
  <si>
    <t>154515</t>
  </si>
  <si>
    <t>三民國中</t>
  </si>
  <si>
    <t>自強國中</t>
  </si>
  <si>
    <t>鳳林國中</t>
  </si>
  <si>
    <t>縣立</t>
  </si>
  <si>
    <t>南平中學(國中部)</t>
  </si>
  <si>
    <t>玉里國中</t>
  </si>
  <si>
    <t>玉東國中</t>
  </si>
  <si>
    <t>美崙國中</t>
  </si>
  <si>
    <t>花崗國中</t>
  </si>
  <si>
    <t>國風國中</t>
  </si>
  <si>
    <t>秀林國中</t>
  </si>
  <si>
    <t>新城國中</t>
  </si>
  <si>
    <t>吉安國中</t>
  </si>
  <si>
    <t>宜昌國中</t>
  </si>
  <si>
    <t>壽豐國中</t>
  </si>
  <si>
    <t>平和國中</t>
  </si>
  <si>
    <t>光復國中</t>
  </si>
  <si>
    <t>富源國中</t>
  </si>
  <si>
    <t>萬榮國中</t>
  </si>
  <si>
    <t>富里國中</t>
  </si>
  <si>
    <t>富北國中</t>
  </si>
  <si>
    <t>豐濱國中</t>
  </si>
  <si>
    <t>瑞穗國中</t>
  </si>
  <si>
    <t>東里國中</t>
  </si>
  <si>
    <t>化仁國中</t>
  </si>
  <si>
    <t>1.編序</t>
    <phoneticPr fontId="1" type="noConversion"/>
  </si>
  <si>
    <t>2.縣市別</t>
    <phoneticPr fontId="1" type="noConversion"/>
  </si>
  <si>
    <t>學校基本資料(人力資源網統計資料)</t>
    <phoneticPr fontId="1" type="noConversion"/>
  </si>
  <si>
    <t>生活科技(人力資源網+師資司統計資料)</t>
    <phoneticPr fontId="1" type="noConversion"/>
  </si>
  <si>
    <t>資訊科技(人力資源網+師資司統計資料)</t>
    <phoneticPr fontId="1" type="noConversion"/>
  </si>
  <si>
    <t>3.學校代碼</t>
    <phoneticPr fontId="1" type="noConversion"/>
  </si>
  <si>
    <t>4.縣市立</t>
    <phoneticPr fontId="1" type="noConversion"/>
  </si>
  <si>
    <t>5.學校名稱</t>
    <phoneticPr fontId="1" type="noConversion"/>
  </si>
  <si>
    <t>6.總班級數</t>
    <phoneticPr fontId="1" type="noConversion"/>
  </si>
  <si>
    <t>8.8年級班級數</t>
    <phoneticPr fontId="1" type="noConversion"/>
  </si>
  <si>
    <t>9.9年級班級數</t>
    <phoneticPr fontId="1" type="noConversion"/>
  </si>
  <si>
    <t>7.7年級班級數
(A)</t>
    <phoneticPr fontId="1" type="noConversion"/>
  </si>
  <si>
    <t>10.
現有教師數(B)</t>
    <phoneticPr fontId="1" type="noConversion"/>
  </si>
  <si>
    <t>11.
應有教師數(C=A/18)</t>
    <phoneticPr fontId="1" type="noConversion"/>
  </si>
  <si>
    <t>14.
現正參加第二專長學分班教師數(參加中)
(F)</t>
    <phoneticPr fontId="1" type="noConversion"/>
  </si>
  <si>
    <t>15.
完成第二專長學分班且取得新證教師數(修畢且取得新證)
(G)</t>
    <phoneticPr fontId="1" type="noConversion"/>
  </si>
  <si>
    <t>17.專長師資是否足夠
(H≦0為是，H&gt;0為否)</t>
    <phoneticPr fontId="1" type="noConversion"/>
  </si>
  <si>
    <t>16.
專長師資尚缺數
(H=C-B-G-F)
(≦0代表足夠，&gt;0代表不足)</t>
    <phoneticPr fontId="1" type="noConversion"/>
  </si>
  <si>
    <t>13.
完成增能學分班且取得新證教師數(修畢且取得新證)
(E)</t>
    <phoneticPr fontId="1" type="noConversion"/>
  </si>
  <si>
    <t>12.
現正參加增能學分班教師數(參加中)(D)</t>
    <phoneticPr fontId="1" type="noConversion"/>
  </si>
  <si>
    <t>各地方政府公立國民中學科技領域師資概況表(本署及本部師資藝教司統計資料)</t>
    <phoneticPr fontId="1" type="noConversion"/>
  </si>
  <si>
    <t>18.建議因應策略(H≥0.5為新聘，
0&lt;H&lt;0.5為合聘)</t>
  </si>
  <si>
    <t>19.備註：採行措施</t>
    <phoneticPr fontId="1" type="noConversion"/>
  </si>
  <si>
    <t>公費分發</t>
  </si>
  <si>
    <t>介聘教師</t>
  </si>
  <si>
    <t>新聘教師</t>
  </si>
  <si>
    <t>合聘：與哪學校合聘，請明確說明</t>
  </si>
  <si>
    <t>辦理代理教師聘用，一召未聘用合格教師時，應說明配套或激勵措施。</t>
  </si>
  <si>
    <t>有證教師未增能是否排課，請確認？若無請說明處理策略</t>
  </si>
  <si>
    <t>非該科教師聘用，有證但未增能，是否排課，請確認？若無請說明處理策略</t>
  </si>
  <si>
    <t>20.說明</t>
    <phoneticPr fontId="1" type="noConversion"/>
  </si>
  <si>
    <t>21.現有教師數
(I)</t>
    <phoneticPr fontId="1" type="noConversion"/>
  </si>
  <si>
    <t>22.應有教師數
(J=A/18)</t>
    <phoneticPr fontId="1" type="noConversion"/>
  </si>
  <si>
    <t>23.現正參加增能學分班教師數(參加中)(K)</t>
    <phoneticPr fontId="1" type="noConversion"/>
  </si>
  <si>
    <t>24.完成增能學分班且取得新證照教師數(修畢且取得新證)(L)</t>
    <phoneticPr fontId="1" type="noConversion"/>
  </si>
  <si>
    <t>25.現正參加第二專長學分班教師數(參加中)(M)</t>
    <phoneticPr fontId="1" type="noConversion"/>
  </si>
  <si>
    <t>26.完成第二專長學分班且取得新證教師數(修畢且取得新證)(N)</t>
    <phoneticPr fontId="1" type="noConversion"/>
  </si>
  <si>
    <t>27.專長師資尚缺數
(O=J-I-N-M)
(≦0代表足夠，&gt;0代表不足)</t>
    <phoneticPr fontId="1" type="noConversion"/>
  </si>
  <si>
    <t>28.專長師資是否足夠
(O≦0為是，O&gt;0為否)</t>
    <phoneticPr fontId="1" type="noConversion"/>
  </si>
  <si>
    <r>
      <t>29.建議因應策略(O</t>
    </r>
    <r>
      <rPr>
        <b/>
        <sz val="12"/>
        <rFont val="Cambria Math"/>
        <family val="3"/>
      </rPr>
      <t>≥</t>
    </r>
    <r>
      <rPr>
        <b/>
        <sz val="12"/>
        <rFont val="微軟正黑體"/>
        <family val="2"/>
        <charset val="136"/>
      </rPr>
      <t>0.5為新聘，
0&lt;O&lt;0.5為合聘)</t>
    </r>
    <phoneticPr fontId="1" type="noConversion"/>
  </si>
  <si>
    <t>30.備註：採行措施</t>
    <phoneticPr fontId="1" type="noConversion"/>
  </si>
  <si>
    <t>31.說明</t>
    <phoneticPr fontId="1" type="noConversion"/>
  </si>
  <si>
    <t>其他</t>
    <phoneticPr fontId="1" type="noConversion"/>
  </si>
  <si>
    <t>跨校支援</t>
    <phoneticPr fontId="1" type="noConversion"/>
  </si>
  <si>
    <t>富北國中</t>
    <phoneticPr fontId="1" type="noConversion"/>
  </si>
  <si>
    <t>玉里.三民.東里</t>
    <phoneticPr fontId="1" type="noConversion"/>
  </si>
  <si>
    <t>鼓勵校內相關背景教師回任</t>
    <phoneticPr fontId="1" type="noConversion"/>
  </si>
  <si>
    <t>平和.壽豐.光復</t>
    <phoneticPr fontId="1" type="noConversion"/>
  </si>
  <si>
    <t>是</t>
    <phoneticPr fontId="1" type="noConversion"/>
  </si>
  <si>
    <t>專長排課</t>
    <phoneticPr fontId="1" type="noConversion"/>
  </si>
  <si>
    <t>舊證排課</t>
    <phoneticPr fontId="1" type="noConversion"/>
  </si>
  <si>
    <t>鳳林.萬榮.富源</t>
    <phoneticPr fontId="1" type="noConversion"/>
  </si>
  <si>
    <t>專長排課</t>
    <phoneticPr fontId="1" type="noConversion"/>
  </si>
  <si>
    <t>跨校支援</t>
    <phoneticPr fontId="1" type="noConversion"/>
  </si>
  <si>
    <t>瑞穗國中或玉里高中</t>
    <phoneticPr fontId="1" type="noConversion"/>
  </si>
  <si>
    <t>玉里國中</t>
    <phoneticPr fontId="1" type="noConversion"/>
  </si>
  <si>
    <t>專長排課</t>
    <phoneticPr fontId="1" type="noConversion"/>
  </si>
  <si>
    <t>該校代理教師持有資訊教師證且為長期代理教師</t>
    <phoneticPr fontId="1" type="noConversion"/>
  </si>
  <si>
    <t>跨校支援</t>
    <phoneticPr fontId="1" type="noConversion"/>
  </si>
  <si>
    <t>宜昌.化仁</t>
    <phoneticPr fontId="1" type="noConversion"/>
  </si>
  <si>
    <t>壽豐.鳳林.光復.富源</t>
    <phoneticPr fontId="1" type="noConversion"/>
  </si>
  <si>
    <t>補登:張凱倫</t>
    <phoneticPr fontId="1" type="noConversion"/>
  </si>
  <si>
    <t>代課</t>
    <phoneticPr fontId="1" type="noConversion"/>
  </si>
  <si>
    <t>該校地處偏遠無法合聘，亦可請該校持高中電子科教師證的數學教師授課</t>
    <phoneticPr fontId="1" type="noConversion"/>
  </si>
  <si>
    <t>舊證排課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</si>
</sst>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微軟正黑體 Light"/>
      <family val="2"/>
      <charset val="136"/>
    </font>
    <font>
      <sz val="10"/>
      <name val="微軟正黑體 Light"/>
      <family val="2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b/>
      <sz val="12"/>
      <name val="微軟正黑體 Light"/>
      <family val="2"/>
      <charset val="136"/>
    </font>
    <font>
      <b/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新細明體"/>
      <family val="1"/>
      <charset val="136"/>
      <scheme val="minor"/>
    </font>
    <font>
      <b/>
      <sz val="12"/>
      <name val="Cambria Math"/>
      <family val="3"/>
    </font>
    <font>
      <sz val="12"/>
      <color rgb="FFFF0000"/>
      <name val="微軟正黑體 Light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6" fillId="0" borderId="0"/>
    <xf numFmtId="0" fontId="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6">
    <cellStyle name="一般" xfId="0" builtinId="0"/>
    <cellStyle name="一般 2" xfId="1"/>
    <cellStyle name="一般 2 2" xfId="4"/>
    <cellStyle name="一般 2 2 2" xfId="5"/>
    <cellStyle name="一般 2 4" xfId="3"/>
    <cellStyle name="一般 5" xfId="2"/>
  </cellStyles>
  <dxfs count="3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375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80608&#12304;&#33457;&#34030;&#32291;&#12305;&#20840;&#22283;&#21508;&#20844;&#31435;&#22283;&#27665;&#20013;&#23416;&#31185;&#25216;&#38936;&#22495;&#24107;&#36039;&#27010;&#2784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選單"/>
      <sheetName val="15-花蓮縣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75623"/>
  </sheetPr>
  <dimension ref="A1:A8"/>
  <sheetViews>
    <sheetView workbookViewId="0">
      <selection activeCell="A8" sqref="A8"/>
    </sheetView>
  </sheetViews>
  <sheetFormatPr defaultRowHeight="16.2"/>
  <cols>
    <col min="1" max="1" width="76.33203125" bestFit="1" customWidth="1"/>
  </cols>
  <sheetData>
    <row r="1" spans="1:1">
      <c r="A1" s="38" t="s">
        <v>73</v>
      </c>
    </row>
    <row r="2" spans="1:1">
      <c r="A2" s="38" t="s">
        <v>74</v>
      </c>
    </row>
    <row r="3" spans="1:1">
      <c r="A3" s="38" t="s">
        <v>75</v>
      </c>
    </row>
    <row r="4" spans="1:1">
      <c r="A4" s="38" t="s">
        <v>76</v>
      </c>
    </row>
    <row r="5" spans="1:1">
      <c r="A5" s="38" t="s">
        <v>77</v>
      </c>
    </row>
    <row r="6" spans="1:1">
      <c r="A6" s="38" t="s">
        <v>78</v>
      </c>
    </row>
    <row r="7" spans="1:1">
      <c r="A7" s="38" t="s">
        <v>79</v>
      </c>
    </row>
    <row r="8" spans="1:1">
      <c r="A8" s="38" t="s">
        <v>92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75623"/>
    <pageSetUpPr fitToPage="1"/>
  </sheetPr>
  <dimension ref="A1:AE28"/>
  <sheetViews>
    <sheetView tabSelected="1" topLeftCell="O1" zoomScale="70" zoomScaleNormal="70" zoomScaleSheetLayoutView="55" workbookViewId="0">
      <selection activeCell="AC26" sqref="AC26"/>
    </sheetView>
  </sheetViews>
  <sheetFormatPr defaultColWidth="9" defaultRowHeight="16.2"/>
  <cols>
    <col min="1" max="1" width="7.33203125" style="1" customWidth="1"/>
    <col min="2" max="2" width="10.21875" style="1" customWidth="1"/>
    <col min="3" max="3" width="10.88671875" style="1" customWidth="1"/>
    <col min="4" max="4" width="8.88671875" style="1" customWidth="1"/>
    <col min="5" max="5" width="18.44140625" style="3" customWidth="1"/>
    <col min="6" max="6" width="11.44140625" style="1" customWidth="1"/>
    <col min="7" max="7" width="8.6640625" style="1" customWidth="1"/>
    <col min="8" max="9" width="8.109375" style="1" customWidth="1"/>
    <col min="10" max="11" width="10.6640625" style="1" customWidth="1"/>
    <col min="12" max="12" width="11.77734375" style="1" customWidth="1"/>
    <col min="13" max="13" width="13" style="1" customWidth="1"/>
    <col min="14" max="14" width="10.6640625" style="1" customWidth="1"/>
    <col min="15" max="15" width="11.77734375" style="1" customWidth="1"/>
    <col min="16" max="16" width="12.33203125" style="1" customWidth="1"/>
    <col min="17" max="17" width="10.6640625" style="1" customWidth="1"/>
    <col min="18" max="20" width="11.6640625" style="1" customWidth="1"/>
    <col min="21" max="22" width="10.6640625" style="1" customWidth="1"/>
    <col min="23" max="26" width="10.6640625" style="2" customWidth="1"/>
    <col min="27" max="28" width="10.6640625" style="1" customWidth="1"/>
    <col min="29" max="31" width="12.21875" style="1" customWidth="1"/>
    <col min="32" max="16384" width="9" style="1"/>
  </cols>
  <sheetData>
    <row r="1" spans="1:31" ht="45.75" customHeight="1">
      <c r="A1" s="46" t="s">
        <v>70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1" ht="48.75" customHeight="1">
      <c r="A2" s="45" t="s">
        <v>52</v>
      </c>
      <c r="B2" s="45"/>
      <c r="C2" s="45"/>
      <c r="D2" s="45"/>
      <c r="E2" s="45"/>
      <c r="F2" s="45"/>
      <c r="G2" s="45"/>
      <c r="H2" s="45"/>
      <c r="I2" s="45"/>
      <c r="J2" s="47" t="s">
        <v>53</v>
      </c>
      <c r="K2" s="47"/>
      <c r="L2" s="47"/>
      <c r="M2" s="47"/>
      <c r="N2" s="47"/>
      <c r="O2" s="47"/>
      <c r="P2" s="47"/>
      <c r="Q2" s="47"/>
      <c r="R2" s="47"/>
      <c r="S2" s="47"/>
      <c r="T2" s="47"/>
      <c r="U2" s="48" t="s">
        <v>54</v>
      </c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140.25" customHeight="1">
      <c r="A3" s="34" t="s">
        <v>50</v>
      </c>
      <c r="B3" s="34" t="s">
        <v>51</v>
      </c>
      <c r="C3" s="34" t="s">
        <v>55</v>
      </c>
      <c r="D3" s="34" t="s">
        <v>56</v>
      </c>
      <c r="E3" s="34" t="s">
        <v>57</v>
      </c>
      <c r="F3" s="34" t="s">
        <v>58</v>
      </c>
      <c r="G3" s="34" t="s">
        <v>61</v>
      </c>
      <c r="H3" s="34" t="s">
        <v>59</v>
      </c>
      <c r="I3" s="34" t="s">
        <v>60</v>
      </c>
      <c r="J3" s="31" t="s">
        <v>62</v>
      </c>
      <c r="K3" s="35" t="s">
        <v>63</v>
      </c>
      <c r="L3" s="35" t="s">
        <v>69</v>
      </c>
      <c r="M3" s="35" t="s">
        <v>68</v>
      </c>
      <c r="N3" s="35" t="s">
        <v>64</v>
      </c>
      <c r="O3" s="35" t="s">
        <v>65</v>
      </c>
      <c r="P3" s="35" t="s">
        <v>67</v>
      </c>
      <c r="Q3" s="35" t="s">
        <v>66</v>
      </c>
      <c r="R3" s="35" t="s">
        <v>71</v>
      </c>
      <c r="S3" s="30" t="s">
        <v>72</v>
      </c>
      <c r="T3" s="30" t="s">
        <v>80</v>
      </c>
      <c r="U3" s="32" t="s">
        <v>81</v>
      </c>
      <c r="V3" s="36" t="s">
        <v>82</v>
      </c>
      <c r="W3" s="36" t="s">
        <v>83</v>
      </c>
      <c r="X3" s="36" t="s">
        <v>84</v>
      </c>
      <c r="Y3" s="36" t="s">
        <v>85</v>
      </c>
      <c r="Z3" s="36" t="s">
        <v>86</v>
      </c>
      <c r="AA3" s="36" t="s">
        <v>87</v>
      </c>
      <c r="AB3" s="36" t="s">
        <v>88</v>
      </c>
      <c r="AC3" s="36" t="s">
        <v>89</v>
      </c>
      <c r="AD3" s="30" t="s">
        <v>90</v>
      </c>
      <c r="AE3" s="30" t="s">
        <v>91</v>
      </c>
    </row>
    <row r="4" spans="1:31" s="4" customFormat="1" ht="35.1" customHeight="1">
      <c r="A4" s="12">
        <v>1</v>
      </c>
      <c r="B4" s="13" t="s">
        <v>0</v>
      </c>
      <c r="C4" s="13" t="s">
        <v>23</v>
      </c>
      <c r="D4" s="13" t="s">
        <v>28</v>
      </c>
      <c r="E4" s="27" t="s">
        <v>29</v>
      </c>
      <c r="F4" s="17">
        <v>1</v>
      </c>
      <c r="G4" s="17">
        <v>0</v>
      </c>
      <c r="H4" s="17">
        <v>0</v>
      </c>
      <c r="I4" s="17">
        <v>1</v>
      </c>
      <c r="J4" s="33">
        <v>0</v>
      </c>
      <c r="K4" s="22">
        <f t="shared" ref="K4:K27" si="0">G4/18</f>
        <v>0</v>
      </c>
      <c r="L4" s="11">
        <f>0</f>
        <v>0</v>
      </c>
      <c r="M4" s="13">
        <f>0</f>
        <v>0</v>
      </c>
      <c r="N4" s="13">
        <f>0</f>
        <v>0</v>
      </c>
      <c r="O4" s="13">
        <f>0</f>
        <v>0</v>
      </c>
      <c r="P4" s="25">
        <f t="shared" ref="P4:P27" si="1">K4-J4-O4-N4</f>
        <v>0</v>
      </c>
      <c r="Q4" s="13" t="str">
        <f t="shared" ref="Q4:Q27" si="2">IF(P4&gt;0,"否","是")</f>
        <v>是</v>
      </c>
      <c r="R4" s="13"/>
      <c r="S4" s="13"/>
      <c r="T4" s="13"/>
      <c r="U4" s="33">
        <v>0</v>
      </c>
      <c r="V4" s="25">
        <f t="shared" ref="V4:V27" si="3">G4/18</f>
        <v>0</v>
      </c>
      <c r="W4" s="19">
        <f>0</f>
        <v>0</v>
      </c>
      <c r="X4" s="20">
        <f>0</f>
        <v>0</v>
      </c>
      <c r="Y4" s="20">
        <f>0</f>
        <v>0</v>
      </c>
      <c r="Z4" s="20">
        <f>0</f>
        <v>0</v>
      </c>
      <c r="AA4" s="25">
        <f t="shared" ref="AA4:AA27" si="4">V4-U4-Z4-Y4</f>
        <v>0</v>
      </c>
      <c r="AB4" s="13" t="str">
        <f t="shared" ref="AB4:AB27" si="5">IF(AA4&gt;0,"否","是")</f>
        <v>是</v>
      </c>
      <c r="AC4" s="7"/>
      <c r="AD4" s="7"/>
      <c r="AE4" s="7"/>
    </row>
    <row r="5" spans="1:31" s="4" customFormat="1" ht="35.1" customHeight="1">
      <c r="A5" s="5">
        <v>2</v>
      </c>
      <c r="B5" s="7" t="s">
        <v>0</v>
      </c>
      <c r="C5" s="7" t="s">
        <v>1</v>
      </c>
      <c r="D5" s="7" t="s">
        <v>28</v>
      </c>
      <c r="E5" s="6" t="s">
        <v>30</v>
      </c>
      <c r="F5" s="8">
        <v>22</v>
      </c>
      <c r="G5" s="8">
        <v>7</v>
      </c>
      <c r="H5" s="8">
        <v>7</v>
      </c>
      <c r="I5" s="8">
        <v>8</v>
      </c>
      <c r="J5" s="33">
        <v>1</v>
      </c>
      <c r="K5" s="21">
        <f t="shared" si="0"/>
        <v>0.3888888888888889</v>
      </c>
      <c r="L5" s="5">
        <f>0</f>
        <v>0</v>
      </c>
      <c r="M5" s="7">
        <f>0</f>
        <v>0</v>
      </c>
      <c r="N5" s="7">
        <f>0</f>
        <v>0</v>
      </c>
      <c r="O5" s="7">
        <f>0</f>
        <v>0</v>
      </c>
      <c r="P5" s="24">
        <f t="shared" si="1"/>
        <v>-0.61111111111111116</v>
      </c>
      <c r="Q5" s="7" t="str">
        <f t="shared" si="2"/>
        <v>是</v>
      </c>
      <c r="R5" s="7"/>
      <c r="S5" s="7" t="s">
        <v>76</v>
      </c>
      <c r="T5" s="5" t="s">
        <v>95</v>
      </c>
      <c r="U5" s="33">
        <v>2</v>
      </c>
      <c r="V5" s="24">
        <f t="shared" si="3"/>
        <v>0.3888888888888889</v>
      </c>
      <c r="W5" s="9">
        <f>0</f>
        <v>0</v>
      </c>
      <c r="X5" s="10">
        <v>1</v>
      </c>
      <c r="Y5" s="10">
        <v>1</v>
      </c>
      <c r="Z5" s="10">
        <f>0</f>
        <v>0</v>
      </c>
      <c r="AA5" s="24">
        <f t="shared" si="4"/>
        <v>-2.6111111111111112</v>
      </c>
      <c r="AB5" s="7" t="str">
        <f t="shared" si="5"/>
        <v>是</v>
      </c>
      <c r="AC5" s="7"/>
      <c r="AD5" s="7"/>
      <c r="AE5" s="7" t="s">
        <v>102</v>
      </c>
    </row>
    <row r="6" spans="1:31" s="4" customFormat="1" ht="35.1" customHeight="1">
      <c r="A6" s="12">
        <v>3</v>
      </c>
      <c r="B6" s="7" t="s">
        <v>0</v>
      </c>
      <c r="C6" s="7" t="s">
        <v>2</v>
      </c>
      <c r="D6" s="7" t="s">
        <v>28</v>
      </c>
      <c r="E6" s="6" t="s">
        <v>31</v>
      </c>
      <c r="F6" s="8">
        <v>6</v>
      </c>
      <c r="G6" s="8">
        <v>2</v>
      </c>
      <c r="H6" s="8">
        <v>2</v>
      </c>
      <c r="I6" s="8">
        <v>2</v>
      </c>
      <c r="J6" s="33">
        <v>1</v>
      </c>
      <c r="K6" s="21">
        <f t="shared" si="0"/>
        <v>0.1111111111111111</v>
      </c>
      <c r="L6" s="5">
        <f>0</f>
        <v>0</v>
      </c>
      <c r="M6" s="7">
        <v>2</v>
      </c>
      <c r="N6" s="7">
        <f>0</f>
        <v>0</v>
      </c>
      <c r="O6" s="7">
        <f>0</f>
        <v>0</v>
      </c>
      <c r="P6" s="24">
        <f t="shared" si="1"/>
        <v>-0.88888888888888884</v>
      </c>
      <c r="Q6" s="7" t="str">
        <f t="shared" si="2"/>
        <v>是</v>
      </c>
      <c r="R6" s="7"/>
      <c r="S6" s="7"/>
      <c r="T6" s="7" t="s">
        <v>99</v>
      </c>
      <c r="U6" s="33">
        <v>0</v>
      </c>
      <c r="V6" s="24">
        <f t="shared" si="3"/>
        <v>0.1111111111111111</v>
      </c>
      <c r="W6" s="9">
        <f>0</f>
        <v>0</v>
      </c>
      <c r="X6" s="10">
        <f>0</f>
        <v>0</v>
      </c>
      <c r="Y6" s="10">
        <f>0</f>
        <v>0</v>
      </c>
      <c r="Z6" s="10">
        <f>0</f>
        <v>0</v>
      </c>
      <c r="AA6" s="24">
        <f t="shared" si="4"/>
        <v>0.1111111111111111</v>
      </c>
      <c r="AB6" s="7" t="str">
        <f t="shared" si="5"/>
        <v>否</v>
      </c>
      <c r="AC6" s="7" t="str">
        <f>IF(OR(AA6&gt;=0.5),"新聘",IF(AA6&lt;0.5,"合聘"))</f>
        <v>合聘</v>
      </c>
      <c r="AD6" s="7" t="s">
        <v>103</v>
      </c>
      <c r="AE6" s="5" t="s">
        <v>104</v>
      </c>
    </row>
    <row r="7" spans="1:31" s="4" customFormat="1" ht="35.1" customHeight="1">
      <c r="A7" s="5">
        <v>4</v>
      </c>
      <c r="B7" s="7" t="s">
        <v>0</v>
      </c>
      <c r="C7" s="7" t="s">
        <v>19</v>
      </c>
      <c r="D7" s="7" t="s">
        <v>28</v>
      </c>
      <c r="E7" s="6" t="s">
        <v>25</v>
      </c>
      <c r="F7" s="8">
        <v>6</v>
      </c>
      <c r="G7" s="8">
        <v>2</v>
      </c>
      <c r="H7" s="8">
        <v>2</v>
      </c>
      <c r="I7" s="8">
        <v>2</v>
      </c>
      <c r="J7" s="33">
        <v>0</v>
      </c>
      <c r="K7" s="21">
        <f t="shared" si="0"/>
        <v>0.1111111111111111</v>
      </c>
      <c r="L7" s="5">
        <f>0</f>
        <v>0</v>
      </c>
      <c r="M7" s="7">
        <f>0</f>
        <v>0</v>
      </c>
      <c r="N7" s="7">
        <f>0</f>
        <v>0</v>
      </c>
      <c r="O7" s="7">
        <f>0</f>
        <v>0</v>
      </c>
      <c r="P7" s="24">
        <f t="shared" si="1"/>
        <v>0.1111111111111111</v>
      </c>
      <c r="Q7" s="7" t="str">
        <f t="shared" si="2"/>
        <v>否</v>
      </c>
      <c r="R7" s="7" t="str">
        <f>IF(OR(P7&gt;=0.5),"新聘",IF(P7&lt;0.5,"合聘"))</f>
        <v>合聘</v>
      </c>
      <c r="S7" s="7" t="s">
        <v>76</v>
      </c>
      <c r="T7" s="5" t="s">
        <v>95</v>
      </c>
      <c r="U7" s="33">
        <v>0</v>
      </c>
      <c r="V7" s="24">
        <f t="shared" si="3"/>
        <v>0.1111111111111111</v>
      </c>
      <c r="W7" s="9">
        <f>0</f>
        <v>0</v>
      </c>
      <c r="X7" s="10">
        <f>0</f>
        <v>0</v>
      </c>
      <c r="Y7" s="10">
        <f>0</f>
        <v>0</v>
      </c>
      <c r="Z7" s="10">
        <f>0</f>
        <v>0</v>
      </c>
      <c r="AA7" s="24">
        <f t="shared" si="4"/>
        <v>0.1111111111111111</v>
      </c>
      <c r="AB7" s="7" t="str">
        <f t="shared" si="5"/>
        <v>否</v>
      </c>
      <c r="AC7" s="7" t="str">
        <f>IF(OR(AA7&gt;=0.5),"新聘",IF(AA7&lt;0.5,"合聘"))</f>
        <v>合聘</v>
      </c>
      <c r="AD7" s="41" t="s">
        <v>103</v>
      </c>
      <c r="AE7" s="41" t="s">
        <v>105</v>
      </c>
    </row>
    <row r="8" spans="1:31" s="4" customFormat="1" ht="35.1" customHeight="1">
      <c r="A8" s="12">
        <v>5</v>
      </c>
      <c r="B8" s="7" t="s">
        <v>0</v>
      </c>
      <c r="C8" s="7" t="s">
        <v>3</v>
      </c>
      <c r="D8" s="7" t="s">
        <v>28</v>
      </c>
      <c r="E8" s="6" t="s">
        <v>32</v>
      </c>
      <c r="F8" s="8">
        <v>18</v>
      </c>
      <c r="G8" s="8">
        <v>6</v>
      </c>
      <c r="H8" s="8">
        <v>6</v>
      </c>
      <c r="I8" s="8">
        <v>6</v>
      </c>
      <c r="J8" s="33">
        <v>2</v>
      </c>
      <c r="K8" s="21">
        <f t="shared" si="0"/>
        <v>0.33333333333333331</v>
      </c>
      <c r="L8" s="5">
        <f>0</f>
        <v>0</v>
      </c>
      <c r="M8" s="7">
        <f>0</f>
        <v>0</v>
      </c>
      <c r="N8" s="7">
        <f>0</f>
        <v>0</v>
      </c>
      <c r="O8" s="7">
        <f>0</f>
        <v>0</v>
      </c>
      <c r="P8" s="24">
        <f t="shared" si="1"/>
        <v>-1.6666666666666667</v>
      </c>
      <c r="Q8" s="7" t="str">
        <f t="shared" si="2"/>
        <v>是</v>
      </c>
      <c r="R8" s="7"/>
      <c r="S8" s="7" t="s">
        <v>78</v>
      </c>
      <c r="T8" s="7" t="s">
        <v>100</v>
      </c>
      <c r="U8" s="33">
        <v>1</v>
      </c>
      <c r="V8" s="24">
        <f t="shared" si="3"/>
        <v>0.33333333333333331</v>
      </c>
      <c r="W8" s="9">
        <f>0</f>
        <v>0</v>
      </c>
      <c r="X8" s="10">
        <v>1</v>
      </c>
      <c r="Y8" s="10">
        <v>1</v>
      </c>
      <c r="Z8" s="10">
        <f>0</f>
        <v>0</v>
      </c>
      <c r="AA8" s="24">
        <f t="shared" si="4"/>
        <v>-1.6666666666666667</v>
      </c>
      <c r="AB8" s="7" t="str">
        <f t="shared" si="5"/>
        <v>是</v>
      </c>
      <c r="AC8" s="7"/>
      <c r="AD8" s="7"/>
      <c r="AE8" s="7" t="s">
        <v>106</v>
      </c>
    </row>
    <row r="9" spans="1:31" s="4" customFormat="1" ht="35.1" customHeight="1">
      <c r="A9" s="5">
        <v>6</v>
      </c>
      <c r="B9" s="7" t="s">
        <v>0</v>
      </c>
      <c r="C9" s="7" t="s">
        <v>21</v>
      </c>
      <c r="D9" s="7" t="s">
        <v>28</v>
      </c>
      <c r="E9" s="6" t="s">
        <v>33</v>
      </c>
      <c r="F9" s="8">
        <v>45</v>
      </c>
      <c r="G9" s="8">
        <v>15</v>
      </c>
      <c r="H9" s="8">
        <v>15</v>
      </c>
      <c r="I9" s="8">
        <v>15</v>
      </c>
      <c r="J9" s="33">
        <v>0</v>
      </c>
      <c r="K9" s="21">
        <f t="shared" si="0"/>
        <v>0.83333333333333337</v>
      </c>
      <c r="L9" s="5">
        <v>1</v>
      </c>
      <c r="M9" s="7">
        <f>0</f>
        <v>0</v>
      </c>
      <c r="N9" s="7">
        <f>0</f>
        <v>0</v>
      </c>
      <c r="O9" s="7">
        <f>0</f>
        <v>0</v>
      </c>
      <c r="P9" s="24">
        <f t="shared" si="1"/>
        <v>0.83333333333333337</v>
      </c>
      <c r="Q9" s="7" t="str">
        <f t="shared" si="2"/>
        <v>否</v>
      </c>
      <c r="R9" s="7" t="str">
        <f>IF(OR(P9&gt;=0.5),"新聘",IF(P9&lt;0.5,"合聘"))</f>
        <v>新聘</v>
      </c>
      <c r="S9" s="7" t="s">
        <v>77</v>
      </c>
      <c r="T9" s="5" t="s">
        <v>96</v>
      </c>
      <c r="U9" s="33">
        <v>0</v>
      </c>
      <c r="V9" s="24">
        <f t="shared" si="3"/>
        <v>0.83333333333333337</v>
      </c>
      <c r="W9" s="9">
        <f>0</f>
        <v>0</v>
      </c>
      <c r="X9" s="10">
        <f>0</f>
        <v>0</v>
      </c>
      <c r="Y9" s="10">
        <v>1</v>
      </c>
      <c r="Z9" s="10">
        <f>0</f>
        <v>0</v>
      </c>
      <c r="AA9" s="24">
        <f t="shared" si="4"/>
        <v>-0.16666666666666663</v>
      </c>
      <c r="AB9" s="7" t="str">
        <f t="shared" si="5"/>
        <v>是</v>
      </c>
      <c r="AC9" s="7"/>
      <c r="AD9" s="7"/>
      <c r="AE9" s="7" t="s">
        <v>106</v>
      </c>
    </row>
    <row r="10" spans="1:31" s="4" customFormat="1" ht="35.1" customHeight="1">
      <c r="A10" s="12">
        <v>7</v>
      </c>
      <c r="B10" s="7" t="s">
        <v>0</v>
      </c>
      <c r="C10" s="7" t="s">
        <v>4</v>
      </c>
      <c r="D10" s="7" t="s">
        <v>28</v>
      </c>
      <c r="E10" s="6" t="s">
        <v>34</v>
      </c>
      <c r="F10" s="8">
        <v>55</v>
      </c>
      <c r="G10" s="8">
        <v>18</v>
      </c>
      <c r="H10" s="8">
        <v>18</v>
      </c>
      <c r="I10" s="8">
        <v>19</v>
      </c>
      <c r="J10" s="33">
        <v>4</v>
      </c>
      <c r="K10" s="21">
        <f t="shared" si="0"/>
        <v>1</v>
      </c>
      <c r="L10" s="5">
        <f>0</f>
        <v>0</v>
      </c>
      <c r="M10" s="7">
        <v>1</v>
      </c>
      <c r="N10" s="7">
        <f>0</f>
        <v>0</v>
      </c>
      <c r="O10" s="7">
        <f>0</f>
        <v>0</v>
      </c>
      <c r="P10" s="24">
        <f t="shared" si="1"/>
        <v>-3</v>
      </c>
      <c r="Q10" s="7" t="str">
        <f t="shared" si="2"/>
        <v>是</v>
      </c>
      <c r="R10" s="7"/>
      <c r="S10" s="7"/>
      <c r="T10" s="7" t="s">
        <v>99</v>
      </c>
      <c r="U10" s="33">
        <v>1</v>
      </c>
      <c r="V10" s="24">
        <f t="shared" si="3"/>
        <v>1</v>
      </c>
      <c r="W10" s="9">
        <f>0</f>
        <v>0</v>
      </c>
      <c r="X10" s="10">
        <v>1</v>
      </c>
      <c r="Y10" s="10">
        <v>3</v>
      </c>
      <c r="Z10" s="10">
        <f>0</f>
        <v>0</v>
      </c>
      <c r="AA10" s="24">
        <f t="shared" si="4"/>
        <v>-3</v>
      </c>
      <c r="AB10" s="7" t="str">
        <f t="shared" si="5"/>
        <v>是</v>
      </c>
      <c r="AC10" s="7"/>
      <c r="AD10" s="7"/>
      <c r="AE10" s="7" t="s">
        <v>106</v>
      </c>
    </row>
    <row r="11" spans="1:31" s="4" customFormat="1" ht="42.6" customHeight="1">
      <c r="A11" s="5">
        <v>8</v>
      </c>
      <c r="B11" s="7" t="s">
        <v>0</v>
      </c>
      <c r="C11" s="7" t="s">
        <v>5</v>
      </c>
      <c r="D11" s="7" t="s">
        <v>28</v>
      </c>
      <c r="E11" s="6" t="s">
        <v>35</v>
      </c>
      <c r="F11" s="8">
        <v>10</v>
      </c>
      <c r="G11" s="8">
        <v>3</v>
      </c>
      <c r="H11" s="8">
        <v>4</v>
      </c>
      <c r="I11" s="8">
        <v>3</v>
      </c>
      <c r="J11" s="33">
        <v>1</v>
      </c>
      <c r="K11" s="21">
        <f t="shared" si="0"/>
        <v>0.16666666666666666</v>
      </c>
      <c r="L11" s="5">
        <f>0</f>
        <v>0</v>
      </c>
      <c r="M11" s="7">
        <v>1</v>
      </c>
      <c r="N11" s="7">
        <f>0</f>
        <v>0</v>
      </c>
      <c r="O11" s="7">
        <f>0</f>
        <v>0</v>
      </c>
      <c r="P11" s="24">
        <f t="shared" si="1"/>
        <v>-0.83333333333333337</v>
      </c>
      <c r="Q11" s="7" t="str">
        <f t="shared" si="2"/>
        <v>是</v>
      </c>
      <c r="R11" s="7"/>
      <c r="S11" s="7"/>
      <c r="T11" s="7" t="s">
        <v>99</v>
      </c>
      <c r="U11" s="33">
        <v>0</v>
      </c>
      <c r="V11" s="24">
        <f t="shared" si="3"/>
        <v>0.16666666666666666</v>
      </c>
      <c r="W11" s="9">
        <f>0</f>
        <v>0</v>
      </c>
      <c r="X11" s="10">
        <f>0</f>
        <v>0</v>
      </c>
      <c r="Y11" s="10">
        <f>0</f>
        <v>0</v>
      </c>
      <c r="Z11" s="10">
        <f>0</f>
        <v>0</v>
      </c>
      <c r="AA11" s="24">
        <f t="shared" si="4"/>
        <v>0.16666666666666666</v>
      </c>
      <c r="AB11" s="7" t="str">
        <f t="shared" si="5"/>
        <v>否</v>
      </c>
      <c r="AC11" s="7" t="str">
        <f>IF(OR(AA11&gt;=0.5),"新聘",IF(AA11&lt;0.5,"合聘"))</f>
        <v>合聘</v>
      </c>
      <c r="AD11" s="7" t="s">
        <v>77</v>
      </c>
      <c r="AE11" s="5" t="s">
        <v>107</v>
      </c>
    </row>
    <row r="12" spans="1:31" s="4" customFormat="1" ht="35.1" customHeight="1">
      <c r="A12" s="12">
        <v>9</v>
      </c>
      <c r="B12" s="7" t="s">
        <v>0</v>
      </c>
      <c r="C12" s="7" t="s">
        <v>6</v>
      </c>
      <c r="D12" s="7" t="s">
        <v>28</v>
      </c>
      <c r="E12" s="6" t="s">
        <v>36</v>
      </c>
      <c r="F12" s="8">
        <v>12</v>
      </c>
      <c r="G12" s="8">
        <v>3</v>
      </c>
      <c r="H12" s="8">
        <v>4</v>
      </c>
      <c r="I12" s="8">
        <v>5</v>
      </c>
      <c r="J12" s="33">
        <v>1</v>
      </c>
      <c r="K12" s="21">
        <f t="shared" si="0"/>
        <v>0.16666666666666666</v>
      </c>
      <c r="L12" s="5">
        <f>0</f>
        <v>0</v>
      </c>
      <c r="M12" s="7">
        <f>0</f>
        <v>0</v>
      </c>
      <c r="N12" s="7">
        <f>0</f>
        <v>0</v>
      </c>
      <c r="O12" s="7">
        <f>0</f>
        <v>0</v>
      </c>
      <c r="P12" s="24">
        <f t="shared" si="1"/>
        <v>-0.83333333333333337</v>
      </c>
      <c r="Q12" s="7" t="str">
        <f t="shared" si="2"/>
        <v>是</v>
      </c>
      <c r="R12" s="7"/>
      <c r="S12" s="7" t="s">
        <v>78</v>
      </c>
      <c r="T12" s="7" t="s">
        <v>100</v>
      </c>
      <c r="U12" s="33">
        <v>1</v>
      </c>
      <c r="V12" s="24">
        <f t="shared" si="3"/>
        <v>0.16666666666666666</v>
      </c>
      <c r="W12" s="9">
        <f>0</f>
        <v>0</v>
      </c>
      <c r="X12" s="10">
        <v>2</v>
      </c>
      <c r="Y12" s="10">
        <f>0</f>
        <v>0</v>
      </c>
      <c r="Z12" s="10">
        <f>0</f>
        <v>0</v>
      </c>
      <c r="AA12" s="24">
        <f t="shared" si="4"/>
        <v>-0.83333333333333337</v>
      </c>
      <c r="AB12" s="7" t="str">
        <f t="shared" si="5"/>
        <v>是</v>
      </c>
      <c r="AC12" s="39"/>
      <c r="AD12" s="7"/>
      <c r="AE12" s="7" t="s">
        <v>106</v>
      </c>
    </row>
    <row r="13" spans="1:31" s="4" customFormat="1" ht="35.1" customHeight="1">
      <c r="A13" s="5">
        <v>10</v>
      </c>
      <c r="B13" s="7" t="s">
        <v>0</v>
      </c>
      <c r="C13" s="7" t="s">
        <v>7</v>
      </c>
      <c r="D13" s="7" t="s">
        <v>28</v>
      </c>
      <c r="E13" s="6" t="s">
        <v>37</v>
      </c>
      <c r="F13" s="8">
        <v>13</v>
      </c>
      <c r="G13" s="8">
        <v>4</v>
      </c>
      <c r="H13" s="8">
        <v>4</v>
      </c>
      <c r="I13" s="8">
        <v>5</v>
      </c>
      <c r="J13" s="33">
        <v>1</v>
      </c>
      <c r="K13" s="21">
        <f t="shared" si="0"/>
        <v>0.22222222222222221</v>
      </c>
      <c r="L13" s="5">
        <v>1</v>
      </c>
      <c r="M13" s="7">
        <f>0</f>
        <v>0</v>
      </c>
      <c r="N13" s="7">
        <f>0</f>
        <v>0</v>
      </c>
      <c r="O13" s="7">
        <f>0</f>
        <v>0</v>
      </c>
      <c r="P13" s="24">
        <f t="shared" si="1"/>
        <v>-0.77777777777777779</v>
      </c>
      <c r="Q13" s="7" t="str">
        <f t="shared" si="2"/>
        <v>是</v>
      </c>
      <c r="R13" s="7"/>
      <c r="S13" s="7"/>
      <c r="T13" s="7" t="s">
        <v>99</v>
      </c>
      <c r="U13" s="33">
        <v>0</v>
      </c>
      <c r="V13" s="24">
        <f t="shared" si="3"/>
        <v>0.22222222222222221</v>
      </c>
      <c r="W13" s="9">
        <f>0</f>
        <v>0</v>
      </c>
      <c r="X13" s="10">
        <f>0</f>
        <v>0</v>
      </c>
      <c r="Y13" s="10">
        <f>0</f>
        <v>0</v>
      </c>
      <c r="Z13" s="10">
        <f>0</f>
        <v>0</v>
      </c>
      <c r="AA13" s="24">
        <f t="shared" si="4"/>
        <v>0.22222222222222221</v>
      </c>
      <c r="AB13" s="7" t="str">
        <f t="shared" si="5"/>
        <v>否</v>
      </c>
      <c r="AC13" s="7" t="str">
        <f>IF(OR(AA13&gt;=0.5),"新聘",IF(AA13&lt;0.5,"合聘"))</f>
        <v>合聘</v>
      </c>
      <c r="AD13" s="7" t="s">
        <v>108</v>
      </c>
      <c r="AE13" s="7" t="s">
        <v>109</v>
      </c>
    </row>
    <row r="14" spans="1:31" s="4" customFormat="1" ht="35.1" customHeight="1">
      <c r="A14" s="12">
        <v>11</v>
      </c>
      <c r="B14" s="7" t="s">
        <v>0</v>
      </c>
      <c r="C14" s="7" t="s">
        <v>10</v>
      </c>
      <c r="D14" s="7" t="s">
        <v>28</v>
      </c>
      <c r="E14" s="6" t="s">
        <v>38</v>
      </c>
      <c r="F14" s="8">
        <v>29</v>
      </c>
      <c r="G14" s="8">
        <v>9</v>
      </c>
      <c r="H14" s="8">
        <v>10</v>
      </c>
      <c r="I14" s="8">
        <v>10</v>
      </c>
      <c r="J14" s="33">
        <v>0</v>
      </c>
      <c r="K14" s="21">
        <f t="shared" si="0"/>
        <v>0.5</v>
      </c>
      <c r="L14" s="5">
        <f>0</f>
        <v>0</v>
      </c>
      <c r="M14" s="7">
        <f>0</f>
        <v>0</v>
      </c>
      <c r="N14" s="7">
        <v>1</v>
      </c>
      <c r="O14" s="7">
        <f>0</f>
        <v>0</v>
      </c>
      <c r="P14" s="24">
        <f t="shared" si="1"/>
        <v>-0.5</v>
      </c>
      <c r="Q14" s="7" t="str">
        <f t="shared" si="2"/>
        <v>是</v>
      </c>
      <c r="R14" s="7"/>
      <c r="S14" s="7"/>
      <c r="T14" s="7" t="s">
        <v>99</v>
      </c>
      <c r="U14" s="33">
        <v>2</v>
      </c>
      <c r="V14" s="24">
        <f t="shared" si="3"/>
        <v>0.5</v>
      </c>
      <c r="W14" s="9">
        <f>0</f>
        <v>0</v>
      </c>
      <c r="X14" s="10">
        <v>3</v>
      </c>
      <c r="Y14" s="10">
        <f>0</f>
        <v>0</v>
      </c>
      <c r="Z14" s="10">
        <f>0</f>
        <v>0</v>
      </c>
      <c r="AA14" s="24">
        <f t="shared" si="4"/>
        <v>-1.5</v>
      </c>
      <c r="AB14" s="7" t="str">
        <f t="shared" si="5"/>
        <v>是</v>
      </c>
      <c r="AC14" s="7"/>
      <c r="AD14" s="7"/>
      <c r="AE14" s="7" t="s">
        <v>106</v>
      </c>
    </row>
    <row r="15" spans="1:31" s="4" customFormat="1" ht="35.1" customHeight="1">
      <c r="A15" s="5">
        <v>12</v>
      </c>
      <c r="B15" s="7" t="s">
        <v>0</v>
      </c>
      <c r="C15" s="7" t="s">
        <v>14</v>
      </c>
      <c r="D15" s="7" t="s">
        <v>28</v>
      </c>
      <c r="E15" s="42" t="s">
        <v>39</v>
      </c>
      <c r="F15" s="43">
        <v>9</v>
      </c>
      <c r="G15" s="43">
        <v>3</v>
      </c>
      <c r="H15" s="8">
        <v>3</v>
      </c>
      <c r="I15" s="8">
        <v>3</v>
      </c>
      <c r="J15" s="33">
        <v>0</v>
      </c>
      <c r="K15" s="21">
        <f t="shared" si="0"/>
        <v>0.16666666666666666</v>
      </c>
      <c r="L15" s="5">
        <f>0</f>
        <v>0</v>
      </c>
      <c r="M15" s="7">
        <f>0</f>
        <v>0</v>
      </c>
      <c r="N15" s="7">
        <f>0</f>
        <v>0</v>
      </c>
      <c r="O15" s="7">
        <f>0</f>
        <v>0</v>
      </c>
      <c r="P15" s="24">
        <f t="shared" si="1"/>
        <v>0.16666666666666666</v>
      </c>
      <c r="Q15" s="7" t="str">
        <f t="shared" si="2"/>
        <v>否</v>
      </c>
      <c r="R15" s="7" t="str">
        <f t="shared" ref="R15:R25" si="6">IF(OR(P15&gt;=0.5),"新聘",IF(P15&lt;0.5,"合聘"))</f>
        <v>合聘</v>
      </c>
      <c r="S15" s="7" t="s">
        <v>76</v>
      </c>
      <c r="T15" s="5" t="s">
        <v>97</v>
      </c>
      <c r="U15" s="33">
        <v>0</v>
      </c>
      <c r="V15" s="24">
        <f t="shared" si="3"/>
        <v>0.16666666666666666</v>
      </c>
      <c r="W15" s="9">
        <f>0</f>
        <v>0</v>
      </c>
      <c r="X15" s="10">
        <f>0</f>
        <v>0</v>
      </c>
      <c r="Y15" s="10">
        <f>0</f>
        <v>0</v>
      </c>
      <c r="Z15" s="10">
        <f>0</f>
        <v>0</v>
      </c>
      <c r="AA15" s="24">
        <f t="shared" si="4"/>
        <v>0.16666666666666666</v>
      </c>
      <c r="AB15" s="7" t="str">
        <f t="shared" si="5"/>
        <v>否</v>
      </c>
      <c r="AC15" s="7" t="str">
        <f>IF(OR(AA15&gt;=0.5),"新聘",IF(AA15&lt;0.5,"合聘"))</f>
        <v>合聘</v>
      </c>
      <c r="AD15" s="7" t="s">
        <v>76</v>
      </c>
      <c r="AE15" s="5" t="s">
        <v>110</v>
      </c>
    </row>
    <row r="16" spans="1:31" s="4" customFormat="1" ht="35.1" customHeight="1">
      <c r="A16" s="12">
        <v>13</v>
      </c>
      <c r="B16" s="7" t="s">
        <v>0</v>
      </c>
      <c r="C16" s="7" t="s">
        <v>15</v>
      </c>
      <c r="D16" s="7" t="s">
        <v>28</v>
      </c>
      <c r="E16" s="42" t="s">
        <v>40</v>
      </c>
      <c r="F16" s="43">
        <v>6</v>
      </c>
      <c r="G16" s="43">
        <v>2</v>
      </c>
      <c r="H16" s="8">
        <v>2</v>
      </c>
      <c r="I16" s="8">
        <v>2</v>
      </c>
      <c r="J16" s="33">
        <v>0</v>
      </c>
      <c r="K16" s="21">
        <f t="shared" si="0"/>
        <v>0.1111111111111111</v>
      </c>
      <c r="L16" s="5">
        <f>0</f>
        <v>0</v>
      </c>
      <c r="M16" s="7">
        <f>0</f>
        <v>0</v>
      </c>
      <c r="N16" s="7">
        <f>0</f>
        <v>0</v>
      </c>
      <c r="O16" s="7">
        <f>0</f>
        <v>0</v>
      </c>
      <c r="P16" s="24">
        <f t="shared" si="1"/>
        <v>0.1111111111111111</v>
      </c>
      <c r="Q16" s="7" t="str">
        <f t="shared" si="2"/>
        <v>否</v>
      </c>
      <c r="R16" s="7" t="str">
        <f t="shared" si="6"/>
        <v>合聘</v>
      </c>
      <c r="S16" s="7" t="s">
        <v>76</v>
      </c>
      <c r="T16" s="5" t="s">
        <v>97</v>
      </c>
      <c r="U16" s="33">
        <v>1</v>
      </c>
      <c r="V16" s="24">
        <f t="shared" si="3"/>
        <v>0.1111111111111111</v>
      </c>
      <c r="W16" s="9">
        <f>0</f>
        <v>0</v>
      </c>
      <c r="X16" s="10">
        <v>1</v>
      </c>
      <c r="Y16" s="10">
        <f>0</f>
        <v>0</v>
      </c>
      <c r="Z16" s="10">
        <f>0</f>
        <v>0</v>
      </c>
      <c r="AA16" s="24">
        <f t="shared" si="4"/>
        <v>-0.88888888888888884</v>
      </c>
      <c r="AB16" s="7" t="str">
        <f t="shared" si="5"/>
        <v>是</v>
      </c>
      <c r="AC16" s="39"/>
      <c r="AD16" s="7"/>
      <c r="AE16" s="7" t="s">
        <v>106</v>
      </c>
    </row>
    <row r="17" spans="1:31" s="4" customFormat="1" ht="35.1" customHeight="1">
      <c r="A17" s="5">
        <v>14</v>
      </c>
      <c r="B17" s="7" t="s">
        <v>0</v>
      </c>
      <c r="C17" s="7" t="s">
        <v>12</v>
      </c>
      <c r="D17" s="7" t="s">
        <v>28</v>
      </c>
      <c r="E17" s="42" t="s">
        <v>41</v>
      </c>
      <c r="F17" s="43">
        <v>11</v>
      </c>
      <c r="G17" s="43">
        <v>4</v>
      </c>
      <c r="H17" s="8">
        <v>3</v>
      </c>
      <c r="I17" s="8">
        <v>4</v>
      </c>
      <c r="J17" s="33">
        <v>0</v>
      </c>
      <c r="K17" s="21">
        <f t="shared" si="0"/>
        <v>0.22222222222222221</v>
      </c>
      <c r="L17" s="5">
        <f>0</f>
        <v>0</v>
      </c>
      <c r="M17" s="7">
        <f>0</f>
        <v>0</v>
      </c>
      <c r="N17" s="7">
        <f>0</f>
        <v>0</v>
      </c>
      <c r="O17" s="7">
        <f>0</f>
        <v>0</v>
      </c>
      <c r="P17" s="24">
        <f t="shared" si="1"/>
        <v>0.22222222222222221</v>
      </c>
      <c r="Q17" s="7" t="str">
        <f t="shared" si="2"/>
        <v>否</v>
      </c>
      <c r="R17" s="7" t="str">
        <f t="shared" si="6"/>
        <v>合聘</v>
      </c>
      <c r="S17" s="7" t="s">
        <v>76</v>
      </c>
      <c r="T17" s="5" t="s">
        <v>97</v>
      </c>
      <c r="U17" s="33">
        <v>0</v>
      </c>
      <c r="V17" s="24">
        <f t="shared" si="3"/>
        <v>0.22222222222222221</v>
      </c>
      <c r="W17" s="9">
        <f>0</f>
        <v>0</v>
      </c>
      <c r="X17" s="10">
        <f>0</f>
        <v>0</v>
      </c>
      <c r="Y17" s="10">
        <f>0</f>
        <v>0</v>
      </c>
      <c r="Z17" s="10">
        <f>0</f>
        <v>0</v>
      </c>
      <c r="AA17" s="24">
        <f t="shared" si="4"/>
        <v>0.22222222222222221</v>
      </c>
      <c r="AB17" s="7" t="str">
        <f t="shared" si="5"/>
        <v>否</v>
      </c>
      <c r="AC17" s="7" t="str">
        <f>IF(OR(AA17&gt;=0.5),"新聘",IF(AA17&lt;0.5,"合聘"))</f>
        <v>合聘</v>
      </c>
      <c r="AD17" s="7" t="s">
        <v>76</v>
      </c>
      <c r="AE17" s="5" t="s">
        <v>110</v>
      </c>
    </row>
    <row r="18" spans="1:31" s="4" customFormat="1" ht="35.1" customHeight="1">
      <c r="A18" s="12">
        <v>15</v>
      </c>
      <c r="B18" s="7" t="s">
        <v>0</v>
      </c>
      <c r="C18" s="7" t="s">
        <v>13</v>
      </c>
      <c r="D18" s="7" t="s">
        <v>28</v>
      </c>
      <c r="E18" s="42" t="s">
        <v>42</v>
      </c>
      <c r="F18" s="43">
        <v>5</v>
      </c>
      <c r="G18" s="43">
        <v>2</v>
      </c>
      <c r="H18" s="8">
        <v>1</v>
      </c>
      <c r="I18" s="8">
        <v>2</v>
      </c>
      <c r="J18" s="33">
        <v>0</v>
      </c>
      <c r="K18" s="21">
        <f t="shared" si="0"/>
        <v>0.1111111111111111</v>
      </c>
      <c r="L18" s="5">
        <f>0</f>
        <v>0</v>
      </c>
      <c r="M18" s="7">
        <f>0</f>
        <v>0</v>
      </c>
      <c r="N18" s="7">
        <f>0</f>
        <v>0</v>
      </c>
      <c r="O18" s="7">
        <f>0</f>
        <v>0</v>
      </c>
      <c r="P18" s="24">
        <f t="shared" si="1"/>
        <v>0.1111111111111111</v>
      </c>
      <c r="Q18" s="7" t="str">
        <f t="shared" si="2"/>
        <v>否</v>
      </c>
      <c r="R18" s="7" t="str">
        <f t="shared" si="6"/>
        <v>合聘</v>
      </c>
      <c r="S18" s="7" t="s">
        <v>76</v>
      </c>
      <c r="T18" s="5" t="s">
        <v>101</v>
      </c>
      <c r="U18" s="33">
        <v>0</v>
      </c>
      <c r="V18" s="24">
        <f t="shared" si="3"/>
        <v>0.1111111111111111</v>
      </c>
      <c r="W18" s="9">
        <f>0</f>
        <v>0</v>
      </c>
      <c r="X18" s="10">
        <f>0</f>
        <v>0</v>
      </c>
      <c r="Y18" s="10">
        <f>0</f>
        <v>0</v>
      </c>
      <c r="Z18" s="10">
        <f>0</f>
        <v>0</v>
      </c>
      <c r="AA18" s="24">
        <f t="shared" si="4"/>
        <v>0.1111111111111111</v>
      </c>
      <c r="AB18" s="7" t="str">
        <f t="shared" si="5"/>
        <v>否</v>
      </c>
      <c r="AC18" s="7" t="str">
        <f>IF(OR(AA18&gt;=0.5),"新聘",IF(AA18&lt;0.5,"合聘"))</f>
        <v>合聘</v>
      </c>
      <c r="AD18" s="7" t="s">
        <v>76</v>
      </c>
      <c r="AE18" s="5" t="s">
        <v>110</v>
      </c>
    </row>
    <row r="19" spans="1:31" s="4" customFormat="1" ht="35.1" customHeight="1">
      <c r="A19" s="5">
        <v>16</v>
      </c>
      <c r="B19" s="7" t="s">
        <v>0</v>
      </c>
      <c r="C19" s="7" t="s">
        <v>24</v>
      </c>
      <c r="D19" s="7" t="s">
        <v>28</v>
      </c>
      <c r="E19" s="42" t="s">
        <v>27</v>
      </c>
      <c r="F19" s="43">
        <v>12</v>
      </c>
      <c r="G19" s="43">
        <v>4</v>
      </c>
      <c r="H19" s="8">
        <v>4</v>
      </c>
      <c r="I19" s="8">
        <v>4</v>
      </c>
      <c r="J19" s="33">
        <v>0</v>
      </c>
      <c r="K19" s="21">
        <f t="shared" si="0"/>
        <v>0.22222222222222221</v>
      </c>
      <c r="L19" s="5">
        <f>0</f>
        <v>0</v>
      </c>
      <c r="M19" s="7">
        <f>0</f>
        <v>0</v>
      </c>
      <c r="N19" s="7">
        <f>0</f>
        <v>0</v>
      </c>
      <c r="O19" s="7">
        <f>0</f>
        <v>0</v>
      </c>
      <c r="P19" s="24">
        <f t="shared" si="1"/>
        <v>0.22222222222222221</v>
      </c>
      <c r="Q19" s="7" t="str">
        <f t="shared" si="2"/>
        <v>否</v>
      </c>
      <c r="R19" s="7" t="str">
        <f t="shared" si="6"/>
        <v>合聘</v>
      </c>
      <c r="S19" s="7" t="s">
        <v>76</v>
      </c>
      <c r="T19" s="5" t="s">
        <v>101</v>
      </c>
      <c r="U19" s="33">
        <v>0</v>
      </c>
      <c r="V19" s="24">
        <f t="shared" si="3"/>
        <v>0.22222222222222221</v>
      </c>
      <c r="W19" s="9">
        <f>0</f>
        <v>0</v>
      </c>
      <c r="X19" s="10">
        <f>0</f>
        <v>0</v>
      </c>
      <c r="Y19" s="10">
        <f>0</f>
        <v>0</v>
      </c>
      <c r="Z19" s="10">
        <f>0</f>
        <v>0</v>
      </c>
      <c r="AA19" s="24">
        <f t="shared" si="4"/>
        <v>0.22222222222222221</v>
      </c>
      <c r="AB19" s="7" t="str">
        <f t="shared" si="5"/>
        <v>否</v>
      </c>
      <c r="AC19" s="7" t="str">
        <f>IF(OR(AA19&gt;=0.5),"新聘",IF(AA19&lt;0.5,"合聘"))</f>
        <v>合聘</v>
      </c>
      <c r="AD19" s="7" t="s">
        <v>76</v>
      </c>
      <c r="AE19" s="5" t="s">
        <v>110</v>
      </c>
    </row>
    <row r="20" spans="1:31" s="4" customFormat="1" ht="35.1" customHeight="1">
      <c r="A20" s="12">
        <v>17</v>
      </c>
      <c r="B20" s="7" t="s">
        <v>0</v>
      </c>
      <c r="C20" s="7" t="s">
        <v>11</v>
      </c>
      <c r="D20" s="7" t="s">
        <v>28</v>
      </c>
      <c r="E20" s="42" t="s">
        <v>43</v>
      </c>
      <c r="F20" s="43">
        <v>4</v>
      </c>
      <c r="G20" s="43">
        <v>1</v>
      </c>
      <c r="H20" s="8">
        <v>1</v>
      </c>
      <c r="I20" s="8">
        <v>2</v>
      </c>
      <c r="J20" s="33">
        <v>0</v>
      </c>
      <c r="K20" s="21">
        <f t="shared" si="0"/>
        <v>5.5555555555555552E-2</v>
      </c>
      <c r="L20" s="5">
        <f>0</f>
        <v>0</v>
      </c>
      <c r="M20" s="7">
        <f>0</f>
        <v>0</v>
      </c>
      <c r="N20" s="7">
        <f>0</f>
        <v>0</v>
      </c>
      <c r="O20" s="7">
        <f>0</f>
        <v>0</v>
      </c>
      <c r="P20" s="24">
        <f t="shared" si="1"/>
        <v>5.5555555555555552E-2</v>
      </c>
      <c r="Q20" s="7" t="str">
        <f t="shared" si="2"/>
        <v>否</v>
      </c>
      <c r="R20" s="7" t="str">
        <f t="shared" si="6"/>
        <v>合聘</v>
      </c>
      <c r="S20" s="7" t="s">
        <v>76</v>
      </c>
      <c r="T20" s="5" t="s">
        <v>101</v>
      </c>
      <c r="U20" s="33">
        <v>1</v>
      </c>
      <c r="V20" s="24">
        <f t="shared" si="3"/>
        <v>5.5555555555555552E-2</v>
      </c>
      <c r="W20" s="9">
        <f>0</f>
        <v>0</v>
      </c>
      <c r="X20" s="10">
        <v>1</v>
      </c>
      <c r="Y20" s="10">
        <v>1</v>
      </c>
      <c r="Z20" s="10">
        <f>0</f>
        <v>0</v>
      </c>
      <c r="AA20" s="24">
        <f t="shared" si="4"/>
        <v>-1.9444444444444444</v>
      </c>
      <c r="AB20" s="7" t="str">
        <f t="shared" si="5"/>
        <v>是</v>
      </c>
      <c r="AC20" s="7"/>
      <c r="AD20" s="7"/>
      <c r="AE20" s="7" t="s">
        <v>106</v>
      </c>
    </row>
    <row r="21" spans="1:31" s="4" customFormat="1" ht="35.1" customHeight="1">
      <c r="A21" s="5">
        <v>18</v>
      </c>
      <c r="B21" s="7" t="s">
        <v>0</v>
      </c>
      <c r="C21" s="7" t="s">
        <v>16</v>
      </c>
      <c r="D21" s="7" t="s">
        <v>28</v>
      </c>
      <c r="E21" s="42" t="s">
        <v>44</v>
      </c>
      <c r="F21" s="43">
        <v>6</v>
      </c>
      <c r="G21" s="43">
        <v>2</v>
      </c>
      <c r="H21" s="8">
        <v>2</v>
      </c>
      <c r="I21" s="8">
        <v>2</v>
      </c>
      <c r="J21" s="33">
        <v>0</v>
      </c>
      <c r="K21" s="21">
        <f t="shared" si="0"/>
        <v>0.1111111111111111</v>
      </c>
      <c r="L21" s="5">
        <f>0</f>
        <v>0</v>
      </c>
      <c r="M21" s="7">
        <f>0</f>
        <v>0</v>
      </c>
      <c r="N21" s="7">
        <f>0</f>
        <v>0</v>
      </c>
      <c r="O21" s="7">
        <f>0</f>
        <v>0</v>
      </c>
      <c r="P21" s="24">
        <f t="shared" si="1"/>
        <v>0.1111111111111111</v>
      </c>
      <c r="Q21" s="7" t="str">
        <f t="shared" si="2"/>
        <v>否</v>
      </c>
      <c r="R21" s="7" t="str">
        <f t="shared" si="6"/>
        <v>合聘</v>
      </c>
      <c r="S21" s="7" t="s">
        <v>93</v>
      </c>
      <c r="T21" s="7" t="s">
        <v>94</v>
      </c>
      <c r="U21" s="33">
        <v>0</v>
      </c>
      <c r="V21" s="24">
        <f t="shared" si="3"/>
        <v>0.1111111111111111</v>
      </c>
      <c r="W21" s="9">
        <f>0</f>
        <v>0</v>
      </c>
      <c r="X21" s="10">
        <f>0</f>
        <v>0</v>
      </c>
      <c r="Y21" s="10">
        <v>1</v>
      </c>
      <c r="Z21" s="10">
        <f>0</f>
        <v>0</v>
      </c>
      <c r="AA21" s="24">
        <f t="shared" si="4"/>
        <v>-0.88888888888888884</v>
      </c>
      <c r="AB21" s="7" t="str">
        <f t="shared" si="5"/>
        <v>是</v>
      </c>
      <c r="AC21" s="7"/>
      <c r="AD21" s="7"/>
      <c r="AE21" s="7" t="s">
        <v>106</v>
      </c>
    </row>
    <row r="22" spans="1:31" s="4" customFormat="1" ht="35.1" customHeight="1">
      <c r="A22" s="12">
        <v>19</v>
      </c>
      <c r="B22" s="7" t="s">
        <v>0</v>
      </c>
      <c r="C22" s="7" t="s">
        <v>17</v>
      </c>
      <c r="D22" s="7" t="s">
        <v>28</v>
      </c>
      <c r="E22" s="6" t="s">
        <v>45</v>
      </c>
      <c r="F22" s="8">
        <v>6</v>
      </c>
      <c r="G22" s="8">
        <v>2</v>
      </c>
      <c r="H22" s="8">
        <v>2</v>
      </c>
      <c r="I22" s="8">
        <v>2</v>
      </c>
      <c r="J22" s="33">
        <v>2</v>
      </c>
      <c r="K22" s="21">
        <f t="shared" si="0"/>
        <v>0.1111111111111111</v>
      </c>
      <c r="L22" s="5">
        <f>0</f>
        <v>0</v>
      </c>
      <c r="M22" s="7">
        <v>1</v>
      </c>
      <c r="N22" s="7">
        <f>0</f>
        <v>0</v>
      </c>
      <c r="O22" s="7">
        <f>0</f>
        <v>0</v>
      </c>
      <c r="P22" s="24">
        <f t="shared" si="1"/>
        <v>-1.8888888888888888</v>
      </c>
      <c r="Q22" s="7" t="str">
        <f t="shared" si="2"/>
        <v>是</v>
      </c>
      <c r="R22" s="39"/>
      <c r="S22" s="7"/>
      <c r="T22" s="7" t="s">
        <v>99</v>
      </c>
      <c r="U22" s="33">
        <v>0</v>
      </c>
      <c r="V22" s="24">
        <f t="shared" si="3"/>
        <v>0.1111111111111111</v>
      </c>
      <c r="W22" s="9">
        <f>0</f>
        <v>0</v>
      </c>
      <c r="X22" s="10">
        <v>1</v>
      </c>
      <c r="Y22" s="10">
        <f>0</f>
        <v>0</v>
      </c>
      <c r="Z22" s="10">
        <f>0</f>
        <v>0</v>
      </c>
      <c r="AA22" s="24">
        <f t="shared" si="4"/>
        <v>0.1111111111111111</v>
      </c>
      <c r="AB22" s="39" t="s">
        <v>98</v>
      </c>
      <c r="AC22" s="39"/>
      <c r="AD22" s="7"/>
      <c r="AE22" s="40" t="s">
        <v>111</v>
      </c>
    </row>
    <row r="23" spans="1:31" s="4" customFormat="1" ht="35.1" customHeight="1">
      <c r="A23" s="5">
        <v>20</v>
      </c>
      <c r="B23" s="7" t="s">
        <v>0</v>
      </c>
      <c r="C23" s="7" t="s">
        <v>22</v>
      </c>
      <c r="D23" s="7" t="s">
        <v>28</v>
      </c>
      <c r="E23" s="6" t="s">
        <v>46</v>
      </c>
      <c r="F23" s="8">
        <v>4</v>
      </c>
      <c r="G23" s="8">
        <v>1</v>
      </c>
      <c r="H23" s="8">
        <v>1</v>
      </c>
      <c r="I23" s="8">
        <v>2</v>
      </c>
      <c r="J23" s="33">
        <v>1</v>
      </c>
      <c r="K23" s="21">
        <f t="shared" si="0"/>
        <v>5.5555555555555552E-2</v>
      </c>
      <c r="L23" s="5">
        <f>0</f>
        <v>0</v>
      </c>
      <c r="M23" s="7">
        <v>1</v>
      </c>
      <c r="N23" s="7">
        <f>0</f>
        <v>0</v>
      </c>
      <c r="O23" s="7">
        <f>0</f>
        <v>0</v>
      </c>
      <c r="P23" s="24">
        <f t="shared" si="1"/>
        <v>-0.94444444444444442</v>
      </c>
      <c r="Q23" s="7" t="str">
        <f t="shared" si="2"/>
        <v>是</v>
      </c>
      <c r="R23" s="39"/>
      <c r="S23" s="7"/>
      <c r="T23" s="7" t="s">
        <v>99</v>
      </c>
      <c r="U23" s="33">
        <v>0</v>
      </c>
      <c r="V23" s="24">
        <f t="shared" si="3"/>
        <v>5.5555555555555552E-2</v>
      </c>
      <c r="W23" s="9">
        <f>0</f>
        <v>0</v>
      </c>
      <c r="X23" s="10">
        <f>0</f>
        <v>0</v>
      </c>
      <c r="Y23" s="10">
        <f>0</f>
        <v>0</v>
      </c>
      <c r="Z23" s="10">
        <f>0</f>
        <v>0</v>
      </c>
      <c r="AA23" s="24">
        <f t="shared" si="4"/>
        <v>5.5555555555555552E-2</v>
      </c>
      <c r="AB23" s="7" t="str">
        <f t="shared" si="5"/>
        <v>否</v>
      </c>
      <c r="AC23" s="7" t="str">
        <f>IF(OR(AA23&gt;=0.5),"新聘",IF(AA23&lt;0.5,"合聘"))</f>
        <v>合聘</v>
      </c>
      <c r="AD23" s="7" t="s">
        <v>112</v>
      </c>
      <c r="AE23" s="5" t="s">
        <v>113</v>
      </c>
    </row>
    <row r="24" spans="1:31" s="4" customFormat="1" ht="35.1" customHeight="1">
      <c r="A24" s="12">
        <v>21</v>
      </c>
      <c r="B24" s="7" t="s">
        <v>0</v>
      </c>
      <c r="C24" s="7" t="s">
        <v>20</v>
      </c>
      <c r="D24" s="7" t="s">
        <v>28</v>
      </c>
      <c r="E24" s="6" t="s">
        <v>47</v>
      </c>
      <c r="F24" s="8">
        <v>12</v>
      </c>
      <c r="G24" s="8">
        <v>4</v>
      </c>
      <c r="H24" s="8">
        <v>4</v>
      </c>
      <c r="I24" s="8">
        <v>4</v>
      </c>
      <c r="J24" s="33">
        <v>1</v>
      </c>
      <c r="K24" s="21">
        <f t="shared" si="0"/>
        <v>0.22222222222222221</v>
      </c>
      <c r="L24" s="5">
        <f>0</f>
        <v>0</v>
      </c>
      <c r="M24" s="7">
        <f>0</f>
        <v>0</v>
      </c>
      <c r="N24" s="7">
        <f>0</f>
        <v>0</v>
      </c>
      <c r="O24" s="7">
        <f>0</f>
        <v>0</v>
      </c>
      <c r="P24" s="24">
        <f t="shared" si="1"/>
        <v>-0.77777777777777779</v>
      </c>
      <c r="Q24" s="7" t="str">
        <f t="shared" si="2"/>
        <v>是</v>
      </c>
      <c r="R24" s="39"/>
      <c r="S24" s="7"/>
      <c r="T24" s="7" t="s">
        <v>99</v>
      </c>
      <c r="U24" s="33">
        <v>1</v>
      </c>
      <c r="V24" s="24">
        <f t="shared" si="3"/>
        <v>0.22222222222222221</v>
      </c>
      <c r="W24" s="9">
        <f>0</f>
        <v>0</v>
      </c>
      <c r="X24" s="10">
        <v>1</v>
      </c>
      <c r="Y24" s="10">
        <f>0</f>
        <v>0</v>
      </c>
      <c r="Z24" s="10">
        <f>0</f>
        <v>0</v>
      </c>
      <c r="AA24" s="24">
        <f t="shared" si="4"/>
        <v>-0.77777777777777779</v>
      </c>
      <c r="AB24" s="7" t="str">
        <f t="shared" si="5"/>
        <v>是</v>
      </c>
      <c r="AC24" s="39"/>
      <c r="AD24" s="7"/>
      <c r="AE24" s="7" t="s">
        <v>106</v>
      </c>
    </row>
    <row r="25" spans="1:31" s="4" customFormat="1" ht="35.1" customHeight="1">
      <c r="A25" s="5">
        <v>22</v>
      </c>
      <c r="B25" s="7" t="s">
        <v>0</v>
      </c>
      <c r="C25" s="7" t="s">
        <v>18</v>
      </c>
      <c r="D25" s="7" t="s">
        <v>28</v>
      </c>
      <c r="E25" s="6" t="s">
        <v>48</v>
      </c>
      <c r="F25" s="8">
        <v>3</v>
      </c>
      <c r="G25" s="8">
        <v>1</v>
      </c>
      <c r="H25" s="8">
        <v>1</v>
      </c>
      <c r="I25" s="8">
        <v>1</v>
      </c>
      <c r="J25" s="33">
        <v>0</v>
      </c>
      <c r="K25" s="21">
        <f t="shared" si="0"/>
        <v>5.5555555555555552E-2</v>
      </c>
      <c r="L25" s="5">
        <f>0</f>
        <v>0</v>
      </c>
      <c r="M25" s="7">
        <f>0</f>
        <v>0</v>
      </c>
      <c r="N25" s="7">
        <f>0</f>
        <v>0</v>
      </c>
      <c r="O25" s="7">
        <f>0</f>
        <v>0</v>
      </c>
      <c r="P25" s="24">
        <f t="shared" si="1"/>
        <v>5.5555555555555552E-2</v>
      </c>
      <c r="Q25" s="7" t="str">
        <f t="shared" si="2"/>
        <v>否</v>
      </c>
      <c r="R25" s="7" t="str">
        <f t="shared" si="6"/>
        <v>合聘</v>
      </c>
      <c r="S25" s="7" t="s">
        <v>76</v>
      </c>
      <c r="T25" s="5" t="s">
        <v>95</v>
      </c>
      <c r="U25" s="33">
        <v>0</v>
      </c>
      <c r="V25" s="24">
        <f t="shared" si="3"/>
        <v>5.5555555555555552E-2</v>
      </c>
      <c r="W25" s="9">
        <f>0</f>
        <v>0</v>
      </c>
      <c r="X25" s="10">
        <f>0</f>
        <v>0</v>
      </c>
      <c r="Y25" s="10">
        <f>0</f>
        <v>0</v>
      </c>
      <c r="Z25" s="10">
        <f>0</f>
        <v>0</v>
      </c>
      <c r="AA25" s="24">
        <f t="shared" si="4"/>
        <v>5.5555555555555552E-2</v>
      </c>
      <c r="AB25" s="7" t="str">
        <f t="shared" si="5"/>
        <v>否</v>
      </c>
      <c r="AC25" s="7" t="str">
        <f>IF(OR(AA25&gt;=0.5),"新聘",IF(AA25&lt;0.5,"合聘"))</f>
        <v>合聘</v>
      </c>
      <c r="AD25" s="7" t="s">
        <v>108</v>
      </c>
      <c r="AE25" s="44" t="s">
        <v>94</v>
      </c>
    </row>
    <row r="26" spans="1:31" s="4" customFormat="1" ht="35.1" customHeight="1">
      <c r="A26" s="12">
        <v>23</v>
      </c>
      <c r="B26" s="7" t="s">
        <v>0</v>
      </c>
      <c r="C26" s="7" t="s">
        <v>8</v>
      </c>
      <c r="D26" s="7" t="s">
        <v>28</v>
      </c>
      <c r="E26" s="6" t="s">
        <v>26</v>
      </c>
      <c r="F26" s="8">
        <v>26</v>
      </c>
      <c r="G26" s="8">
        <v>8</v>
      </c>
      <c r="H26" s="8">
        <v>9</v>
      </c>
      <c r="I26" s="8">
        <v>9</v>
      </c>
      <c r="J26" s="33">
        <v>1</v>
      </c>
      <c r="K26" s="21">
        <f t="shared" si="0"/>
        <v>0.44444444444444442</v>
      </c>
      <c r="L26" s="5">
        <f>0</f>
        <v>0</v>
      </c>
      <c r="M26" s="7">
        <f>0</f>
        <v>0</v>
      </c>
      <c r="N26" s="7">
        <f>0</f>
        <v>0</v>
      </c>
      <c r="O26" s="7">
        <f>0</f>
        <v>0</v>
      </c>
      <c r="P26" s="24">
        <f t="shared" si="1"/>
        <v>-0.55555555555555558</v>
      </c>
      <c r="Q26" s="7" t="str">
        <f t="shared" si="2"/>
        <v>是</v>
      </c>
      <c r="R26" s="7"/>
      <c r="S26" s="7" t="s">
        <v>78</v>
      </c>
      <c r="T26" s="7" t="s">
        <v>100</v>
      </c>
      <c r="U26" s="33">
        <v>2</v>
      </c>
      <c r="V26" s="24">
        <f t="shared" si="3"/>
        <v>0.44444444444444442</v>
      </c>
      <c r="W26" s="9">
        <f>0</f>
        <v>0</v>
      </c>
      <c r="X26" s="10">
        <f>0</f>
        <v>0</v>
      </c>
      <c r="Y26" s="10">
        <f>0</f>
        <v>0</v>
      </c>
      <c r="Z26" s="10">
        <f>0</f>
        <v>0</v>
      </c>
      <c r="AA26" s="24">
        <f t="shared" si="4"/>
        <v>-1.5555555555555556</v>
      </c>
      <c r="AB26" s="7" t="str">
        <f t="shared" si="5"/>
        <v>是</v>
      </c>
      <c r="AC26" s="7"/>
      <c r="AD26" s="7" t="s">
        <v>78</v>
      </c>
      <c r="AE26" s="7" t="s">
        <v>114</v>
      </c>
    </row>
    <row r="27" spans="1:31" s="4" customFormat="1" ht="35.1" customHeight="1" thickBot="1">
      <c r="A27" s="15">
        <v>24</v>
      </c>
      <c r="B27" s="14" t="s">
        <v>0</v>
      </c>
      <c r="C27" s="14" t="s">
        <v>9</v>
      </c>
      <c r="D27" s="14" t="s">
        <v>28</v>
      </c>
      <c r="E27" s="16" t="s">
        <v>49</v>
      </c>
      <c r="F27" s="18">
        <v>15</v>
      </c>
      <c r="G27" s="18">
        <v>5</v>
      </c>
      <c r="H27" s="18">
        <v>5</v>
      </c>
      <c r="I27" s="18">
        <v>5</v>
      </c>
      <c r="J27" s="33">
        <v>2</v>
      </c>
      <c r="K27" s="23">
        <f t="shared" si="0"/>
        <v>0.27777777777777779</v>
      </c>
      <c r="L27" s="15">
        <f>0</f>
        <v>0</v>
      </c>
      <c r="M27" s="14">
        <v>1</v>
      </c>
      <c r="N27" s="14">
        <f>0</f>
        <v>0</v>
      </c>
      <c r="O27" s="14">
        <f>0</f>
        <v>0</v>
      </c>
      <c r="P27" s="26">
        <f t="shared" si="1"/>
        <v>-1.7222222222222223</v>
      </c>
      <c r="Q27" s="14" t="str">
        <f t="shared" si="2"/>
        <v>是</v>
      </c>
      <c r="R27" s="14"/>
      <c r="S27" s="14"/>
      <c r="T27" s="37" t="s">
        <v>99</v>
      </c>
      <c r="U27" s="33">
        <v>1</v>
      </c>
      <c r="V27" s="26">
        <f t="shared" si="3"/>
        <v>0.27777777777777779</v>
      </c>
      <c r="W27" s="28">
        <f>0</f>
        <v>0</v>
      </c>
      <c r="X27" s="29">
        <f>0</f>
        <v>0</v>
      </c>
      <c r="Y27" s="29">
        <v>1</v>
      </c>
      <c r="Z27" s="29">
        <f>0</f>
        <v>0</v>
      </c>
      <c r="AA27" s="26">
        <f t="shared" si="4"/>
        <v>-1.7222222222222223</v>
      </c>
      <c r="AB27" s="14" t="str">
        <f t="shared" si="5"/>
        <v>是</v>
      </c>
      <c r="AC27" s="7"/>
      <c r="AD27" s="7"/>
      <c r="AE27" s="7" t="s">
        <v>106</v>
      </c>
    </row>
    <row r="28" spans="1:31">
      <c r="F28" s="1">
        <f>SUM(F4:F27)</f>
        <v>336</v>
      </c>
      <c r="G28" s="1">
        <f t="shared" ref="G28:Z28" si="7">SUM(G4:G27)</f>
        <v>108</v>
      </c>
      <c r="H28" s="1">
        <f t="shared" si="7"/>
        <v>110</v>
      </c>
      <c r="I28" s="1">
        <f t="shared" si="7"/>
        <v>118</v>
      </c>
      <c r="J28" s="1">
        <f t="shared" si="7"/>
        <v>18</v>
      </c>
      <c r="L28" s="1">
        <f t="shared" si="7"/>
        <v>2</v>
      </c>
      <c r="M28" s="1">
        <f t="shared" si="7"/>
        <v>7</v>
      </c>
      <c r="N28" s="1">
        <f t="shared" si="7"/>
        <v>1</v>
      </c>
      <c r="O28" s="1">
        <f t="shared" si="7"/>
        <v>0</v>
      </c>
      <c r="U28" s="1">
        <f t="shared" si="7"/>
        <v>13</v>
      </c>
      <c r="W28" s="1">
        <f t="shared" si="7"/>
        <v>0</v>
      </c>
      <c r="X28" s="1">
        <f t="shared" si="7"/>
        <v>12</v>
      </c>
      <c r="Y28" s="1">
        <f t="shared" si="7"/>
        <v>9</v>
      </c>
      <c r="Z28" s="1">
        <f t="shared" si="7"/>
        <v>0</v>
      </c>
    </row>
  </sheetData>
  <autoFilter ref="A3:AC27">
    <sortState ref="A3:AA4">
      <sortCondition ref="C3:C27"/>
    </sortState>
  </autoFilter>
  <mergeCells count="4">
    <mergeCell ref="A2:I2"/>
    <mergeCell ref="A1:AE1"/>
    <mergeCell ref="J2:T2"/>
    <mergeCell ref="U2:AE2"/>
  </mergeCells>
  <phoneticPr fontId="1" type="noConversion"/>
  <conditionalFormatting sqref="AA29:AA1048576 P29:P1048576 AB29:AE29">
    <cfRule type="cellIs" dxfId="36" priority="63" operator="equal">
      <formula>"否"</formula>
    </cfRule>
  </conditionalFormatting>
  <conditionalFormatting sqref="P3:T3 AA3:AD3">
    <cfRule type="cellIs" dxfId="35" priority="62" operator="equal">
      <formula>"否"</formula>
    </cfRule>
  </conditionalFormatting>
  <conditionalFormatting sqref="AE3">
    <cfRule type="cellIs" dxfId="34" priority="61" operator="equal">
      <formula>"否"</formula>
    </cfRule>
  </conditionalFormatting>
  <conditionalFormatting sqref="P4:R27 AA4:AC27">
    <cfRule type="cellIs" dxfId="33" priority="60" operator="equal">
      <formula>"否"</formula>
    </cfRule>
  </conditionalFormatting>
  <conditionalFormatting sqref="AD25">
    <cfRule type="cellIs" dxfId="32" priority="11" operator="equal">
      <formula>"否"</formula>
    </cfRule>
  </conditionalFormatting>
  <conditionalFormatting sqref="S21">
    <cfRule type="cellIs" dxfId="31" priority="26" operator="equal">
      <formula>"否"</formula>
    </cfRule>
  </conditionalFormatting>
  <conditionalFormatting sqref="S18">
    <cfRule type="cellIs" dxfId="30" priority="25" operator="equal">
      <formula>"否"</formula>
    </cfRule>
  </conditionalFormatting>
  <conditionalFormatting sqref="AD4:AD5 AD8:AD10 AD14 AD12 AD20:AD22 AD26:AD27 AD24">
    <cfRule type="cellIs" dxfId="29" priority="24" operator="equal">
      <formula>"否"</formula>
    </cfRule>
  </conditionalFormatting>
  <conditionalFormatting sqref="AD6:AD7">
    <cfRule type="cellIs" dxfId="28" priority="23" operator="equal">
      <formula>"否"</formula>
    </cfRule>
  </conditionalFormatting>
  <conditionalFormatting sqref="AD13">
    <cfRule type="cellIs" dxfId="27" priority="22" operator="equal">
      <formula>"否"</formula>
    </cfRule>
  </conditionalFormatting>
  <conditionalFormatting sqref="AD11">
    <cfRule type="cellIs" dxfId="26" priority="21" operator="equal">
      <formula>"否"</formula>
    </cfRule>
  </conditionalFormatting>
  <conditionalFormatting sqref="AE15">
    <cfRule type="cellIs" dxfId="25" priority="20" operator="equal">
      <formula>"否"</formula>
    </cfRule>
  </conditionalFormatting>
  <conditionalFormatting sqref="S19:S20">
    <cfRule type="cellIs" dxfId="24" priority="28" operator="equal">
      <formula>"否"</formula>
    </cfRule>
  </conditionalFormatting>
  <conditionalFormatting sqref="S25">
    <cfRule type="cellIs" dxfId="23" priority="27" operator="equal">
      <formula>"否"</formula>
    </cfRule>
  </conditionalFormatting>
  <conditionalFormatting sqref="AE25">
    <cfRule type="cellIs" dxfId="22" priority="16" operator="equal">
      <formula>"否"</formula>
    </cfRule>
  </conditionalFormatting>
  <conditionalFormatting sqref="AE19">
    <cfRule type="cellIs" dxfId="21" priority="18" operator="equal">
      <formula>"否"</formula>
    </cfRule>
  </conditionalFormatting>
  <conditionalFormatting sqref="AD17">
    <cfRule type="cellIs" dxfId="20" priority="15" operator="equal">
      <formula>"否"</formula>
    </cfRule>
  </conditionalFormatting>
  <conditionalFormatting sqref="AD23">
    <cfRule type="cellIs" dxfId="19" priority="14" operator="equal">
      <formula>"否"</formula>
    </cfRule>
  </conditionalFormatting>
  <conditionalFormatting sqref="AE20:AE21">
    <cfRule type="cellIs" dxfId="18" priority="4" operator="equal">
      <formula>"否"</formula>
    </cfRule>
  </conditionalFormatting>
  <conditionalFormatting sqref="AE18">
    <cfRule type="cellIs" dxfId="17" priority="12" operator="equal">
      <formula>"否"</formula>
    </cfRule>
  </conditionalFormatting>
  <conditionalFormatting sqref="AE17">
    <cfRule type="cellIs" dxfId="16" priority="10" operator="equal">
      <formula>"否"</formula>
    </cfRule>
  </conditionalFormatting>
  <conditionalFormatting sqref="AE27">
    <cfRule type="cellIs" dxfId="15" priority="1" operator="equal">
      <formula>"否"</formula>
    </cfRule>
  </conditionalFormatting>
  <conditionalFormatting sqref="S4:T4 S6:T6 T5 S8:T8 T7 S10:T14 S22:T24 S26:T27 T9 T15:T21 T25">
    <cfRule type="cellIs" dxfId="14" priority="33" operator="equal">
      <formula>"否"</formula>
    </cfRule>
  </conditionalFormatting>
  <conditionalFormatting sqref="S5">
    <cfRule type="cellIs" dxfId="13" priority="32" operator="equal">
      <formula>"否"</formula>
    </cfRule>
  </conditionalFormatting>
  <conditionalFormatting sqref="S7">
    <cfRule type="cellIs" dxfId="12" priority="31" operator="equal">
      <formula>"否"</formula>
    </cfRule>
  </conditionalFormatting>
  <conditionalFormatting sqref="S9">
    <cfRule type="cellIs" dxfId="11" priority="30" operator="equal">
      <formula>"否"</formula>
    </cfRule>
  </conditionalFormatting>
  <conditionalFormatting sqref="S15:S17">
    <cfRule type="cellIs" dxfId="10" priority="29" operator="equal">
      <formula>"否"</formula>
    </cfRule>
  </conditionalFormatting>
  <conditionalFormatting sqref="AD15:AD16">
    <cfRule type="cellIs" dxfId="9" priority="19" operator="equal">
      <formula>"否"</formula>
    </cfRule>
  </conditionalFormatting>
  <conditionalFormatting sqref="AD19">
    <cfRule type="cellIs" dxfId="8" priority="17" operator="equal">
      <formula>"否"</formula>
    </cfRule>
  </conditionalFormatting>
  <conditionalFormatting sqref="AD18">
    <cfRule type="cellIs" dxfId="7" priority="13" operator="equal">
      <formula>"否"</formula>
    </cfRule>
  </conditionalFormatting>
  <conditionalFormatting sqref="AE5">
    <cfRule type="cellIs" dxfId="6" priority="9" operator="equal">
      <formula>"否"</formula>
    </cfRule>
  </conditionalFormatting>
  <conditionalFormatting sqref="AE8:AE10">
    <cfRule type="cellIs" dxfId="5" priority="8" operator="equal">
      <formula>"否"</formula>
    </cfRule>
  </conditionalFormatting>
  <conditionalFormatting sqref="AE12">
    <cfRule type="cellIs" dxfId="4" priority="7" operator="equal">
      <formula>"否"</formula>
    </cfRule>
  </conditionalFormatting>
  <conditionalFormatting sqref="AE14">
    <cfRule type="cellIs" dxfId="3" priority="6" operator="equal">
      <formula>"否"</formula>
    </cfRule>
  </conditionalFormatting>
  <conditionalFormatting sqref="AE16">
    <cfRule type="cellIs" dxfId="2" priority="5" operator="equal">
      <formula>"否"</formula>
    </cfRule>
  </conditionalFormatting>
  <conditionalFormatting sqref="AE24">
    <cfRule type="cellIs" dxfId="1" priority="3" operator="equal">
      <formula>"否"</formula>
    </cfRule>
  </conditionalFormatting>
  <conditionalFormatting sqref="AE26">
    <cfRule type="cellIs" dxfId="0" priority="2" operator="equal">
      <formula>"否"</formula>
    </cfRule>
  </conditionalFormatting>
  <pageMargins left="0.25" right="0.25" top="0.75" bottom="0.75" header="0.3" footer="0.3"/>
  <pageSetup paperSize="8" scale="6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[1]選單!#REF!</xm:f>
          </x14:formula1>
          <xm:sqref>S4:S27 AD4:AD27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選單</vt:lpstr>
      <vt:lpstr>15-花蓮縣</vt:lpstr>
      <vt:lpstr>'15-花蓮縣'!Print_Area</vt:lpstr>
      <vt:lpstr>'15-花蓮縣'!Print_Titles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郭韶莛</dc:creator>
  <cp:lastModifiedBy>123</cp:lastModifiedBy>
  <cp:lastPrinted>2019-06-12T08:21:47Z</cp:lastPrinted>
  <dcterms:created xsi:type="dcterms:W3CDTF">2019-04-10T04:59:53Z</dcterms:created>
  <dcterms:modified xsi:type="dcterms:W3CDTF">2019-06-12T08:25:57Z</dcterms:modified>
</cp:coreProperties>
</file>