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5580\Desktop\"/>
    </mc:Choice>
  </mc:AlternateContent>
  <xr:revisionPtr revIDLastSave="0" documentId="13_ncr:1_{1178F87A-1D92-4997-81D7-F305AA810F47}" xr6:coauthVersionLast="47" xr6:coauthVersionMax="47" xr10:uidLastSave="{00000000-0000-0000-0000-000000000000}"/>
  <bookViews>
    <workbookView xWindow="-120" yWindow="-120" windowWidth="24240" windowHeight="13140" tabRatio="599" xr2:uid="{00000000-000D-0000-FFFF-FFFF00000000}"/>
  </bookViews>
  <sheets>
    <sheet name="113學年度縣小健檢排程" sheetId="35" r:id="rId1"/>
  </sheets>
  <definedNames>
    <definedName name="_xlnm._FilterDatabase" localSheetId="0" hidden="1">'113學年度縣小健檢排程'!$A$4:$AB$135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5" l="1"/>
  <c r="K5" i="35" s="1"/>
  <c r="O5" i="35" s="1"/>
  <c r="J51" i="35"/>
  <c r="J50" i="35"/>
  <c r="J49" i="35"/>
  <c r="J48" i="35"/>
  <c r="J47" i="35"/>
  <c r="J46" i="35"/>
  <c r="J64" i="35"/>
  <c r="J22" i="35"/>
  <c r="J24" i="35"/>
  <c r="J61" i="35"/>
  <c r="J66" i="35"/>
  <c r="J55" i="35"/>
  <c r="J76" i="35"/>
  <c r="J21" i="35"/>
  <c r="J14" i="35"/>
  <c r="J122" i="35"/>
  <c r="H40" i="35"/>
  <c r="G40" i="35"/>
  <c r="K130" i="35"/>
  <c r="O130" i="35" s="1"/>
  <c r="K46" i="35" l="1"/>
  <c r="O46" i="35" s="1"/>
  <c r="J130" i="35"/>
  <c r="G128" i="35"/>
  <c r="K125" i="35"/>
  <c r="O125" i="35" s="1"/>
  <c r="K135" i="35"/>
  <c r="O135" i="35" s="1"/>
  <c r="K134" i="35"/>
  <c r="O134" i="35" s="1"/>
  <c r="J134" i="35"/>
  <c r="J132" i="35"/>
  <c r="K132" i="35" s="1"/>
  <c r="O132" i="35" s="1"/>
  <c r="J62" i="35"/>
  <c r="J60" i="35"/>
  <c r="J124" i="35"/>
  <c r="J123" i="35"/>
  <c r="J121" i="35"/>
  <c r="J120" i="35"/>
  <c r="J119" i="35"/>
  <c r="J118" i="35"/>
  <c r="J117" i="35"/>
  <c r="J116" i="35"/>
  <c r="J115" i="35"/>
  <c r="J114" i="35"/>
  <c r="J113" i="35"/>
  <c r="J112" i="35"/>
  <c r="J111" i="35"/>
  <c r="J110" i="35"/>
  <c r="J108" i="35"/>
  <c r="J107" i="35"/>
  <c r="J106" i="35"/>
  <c r="J105" i="35"/>
  <c r="J104" i="35"/>
  <c r="J103" i="35"/>
  <c r="J102" i="35"/>
  <c r="J101" i="35"/>
  <c r="J100" i="35"/>
  <c r="J99" i="35"/>
  <c r="J98" i="35"/>
  <c r="J97" i="35"/>
  <c r="J96" i="35"/>
  <c r="J95" i="35"/>
  <c r="J94" i="35"/>
  <c r="J93" i="35"/>
  <c r="J92" i="35"/>
  <c r="J91" i="35"/>
  <c r="J90" i="35"/>
  <c r="J89" i="35"/>
  <c r="J88" i="35"/>
  <c r="J87" i="35"/>
  <c r="J86" i="35"/>
  <c r="J85" i="35"/>
  <c r="J84" i="35"/>
  <c r="J83" i="35"/>
  <c r="J82" i="35"/>
  <c r="J81" i="35"/>
  <c r="J80" i="35"/>
  <c r="J79" i="35"/>
  <c r="J78" i="35"/>
  <c r="J77" i="35"/>
  <c r="J75" i="35"/>
  <c r="J74" i="35"/>
  <c r="J73" i="35"/>
  <c r="J72" i="35"/>
  <c r="J71" i="35"/>
  <c r="J70" i="35"/>
  <c r="K58" i="35"/>
  <c r="O58" i="35" s="1"/>
  <c r="J58" i="35"/>
  <c r="J127" i="35"/>
  <c r="K127" i="35" s="1"/>
  <c r="O127" i="35" s="1"/>
  <c r="J126" i="35"/>
  <c r="J125" i="35"/>
  <c r="J65" i="35"/>
  <c r="J56" i="35"/>
  <c r="J54" i="35"/>
  <c r="J53" i="35"/>
  <c r="J45" i="35"/>
  <c r="J44" i="35"/>
  <c r="J43" i="35"/>
  <c r="J42" i="35"/>
  <c r="J52" i="35"/>
  <c r="K52" i="35" s="1"/>
  <c r="O52" i="35" s="1"/>
  <c r="J38" i="35"/>
  <c r="J37" i="35"/>
  <c r="J36" i="35"/>
  <c r="J35" i="35"/>
  <c r="J34" i="35"/>
  <c r="J33" i="35"/>
  <c r="J32" i="35"/>
  <c r="J31" i="35"/>
  <c r="J30" i="35"/>
  <c r="J29" i="35"/>
  <c r="J28" i="35"/>
  <c r="J27" i="35"/>
  <c r="J26" i="35"/>
  <c r="J25" i="35"/>
  <c r="J20" i="35"/>
  <c r="K20" i="35" s="1"/>
  <c r="J19" i="35"/>
  <c r="J18" i="35"/>
  <c r="J17" i="35"/>
  <c r="J16" i="35"/>
  <c r="J15" i="35"/>
  <c r="J13" i="35"/>
  <c r="J11" i="35"/>
  <c r="J10" i="35"/>
  <c r="J9" i="35"/>
  <c r="J8" i="35"/>
  <c r="J7" i="35"/>
  <c r="J6" i="35"/>
  <c r="K89" i="35" l="1"/>
  <c r="O89" i="35" s="1"/>
  <c r="O20" i="35"/>
  <c r="K112" i="35"/>
  <c r="O112" i="35" s="1"/>
  <c r="J63" i="35"/>
  <c r="K63" i="35" s="1"/>
  <c r="O63" i="35" s="1"/>
  <c r="J39" i="35"/>
  <c r="J40" i="35"/>
  <c r="J12" i="35"/>
  <c r="K6" i="35" s="1"/>
  <c r="O6" i="35" s="1"/>
  <c r="J128" i="35"/>
  <c r="J131" i="35"/>
  <c r="K131" i="35" s="1"/>
  <c r="O131" i="35" s="1"/>
  <c r="J69" i="35"/>
  <c r="K69" i="35" s="1"/>
  <c r="O69" i="35" s="1"/>
  <c r="J129" i="35"/>
  <c r="J133" i="35"/>
  <c r="K133" i="35" s="1"/>
  <c r="O133" i="35" s="1"/>
  <c r="J68" i="35"/>
  <c r="K68" i="35" s="1"/>
  <c r="O68" i="35" s="1"/>
  <c r="J67" i="35"/>
  <c r="K66" i="35" s="1"/>
  <c r="O66" i="35" s="1"/>
  <c r="J59" i="35"/>
  <c r="K59" i="35" s="1"/>
  <c r="O59" i="35" s="1"/>
  <c r="J41" i="35"/>
  <c r="J57" i="35"/>
  <c r="K53" i="35" s="1"/>
  <c r="O53" i="35" s="1"/>
  <c r="K79" i="35"/>
  <c r="O79" i="35" s="1"/>
  <c r="K81" i="35"/>
  <c r="O81" i="35" s="1"/>
  <c r="K110" i="35"/>
  <c r="O110" i="35" s="1"/>
  <c r="K99" i="35"/>
  <c r="O99" i="35" s="1"/>
  <c r="K70" i="35"/>
  <c r="O70" i="35" s="1"/>
  <c r="K60" i="35"/>
  <c r="O60" i="35" s="1"/>
  <c r="K25" i="35"/>
  <c r="O25" i="35" s="1"/>
  <c r="K13" i="35"/>
  <c r="O13" i="35" s="1"/>
  <c r="K43" i="35"/>
  <c r="O43" i="35" s="1"/>
  <c r="K33" i="35"/>
  <c r="O33" i="35" s="1"/>
  <c r="J109" i="35"/>
  <c r="K101" i="35" s="1"/>
  <c r="O101" i="35" s="1"/>
  <c r="K41" i="35" l="1"/>
  <c r="O41" i="35" s="1"/>
  <c r="K39" i="35"/>
  <c r="O39" i="35" s="1"/>
  <c r="K128" i="35"/>
  <c r="O128" i="35" s="1"/>
</calcChain>
</file>

<file path=xl/sharedStrings.xml><?xml version="1.0" encoding="utf-8"?>
<sst xmlns="http://schemas.openxmlformats.org/spreadsheetml/2006/main" count="564" uniqueCount="352">
  <si>
    <t>場次</t>
    <phoneticPr fontId="7" type="noConversion"/>
  </si>
  <si>
    <t>明義國小</t>
  </si>
  <si>
    <t>中正國小</t>
  </si>
  <si>
    <t>豐山國小</t>
  </si>
  <si>
    <t>溪口國小</t>
  </si>
  <si>
    <t>大榮國小</t>
  </si>
  <si>
    <t>林榮國小</t>
  </si>
  <si>
    <t>北林國小</t>
  </si>
  <si>
    <t>大進國小</t>
  </si>
  <si>
    <t>瑞穗國小</t>
  </si>
  <si>
    <t>鶴岡國小</t>
  </si>
  <si>
    <t>奇美國小</t>
  </si>
  <si>
    <t>富源國小</t>
  </si>
  <si>
    <t>瑞北國小</t>
  </si>
  <si>
    <t>豐濱國小</t>
  </si>
  <si>
    <t>靜浦國小</t>
  </si>
  <si>
    <t>新社國小</t>
  </si>
  <si>
    <t>觀音國小</t>
  </si>
  <si>
    <t>春日國小</t>
  </si>
  <si>
    <t>德武國小</t>
  </si>
  <si>
    <t>松浦國小</t>
  </si>
  <si>
    <t>高寮國小</t>
  </si>
  <si>
    <t>萬寧國小</t>
  </si>
  <si>
    <t>永豐國小</t>
  </si>
  <si>
    <t>東里國小</t>
  </si>
  <si>
    <t>明里國小</t>
  </si>
  <si>
    <t>吳江國小</t>
  </si>
  <si>
    <t>秀林國小</t>
  </si>
  <si>
    <t>富世國小</t>
  </si>
  <si>
    <t>和平國小</t>
  </si>
  <si>
    <t>崇德國小</t>
  </si>
  <si>
    <t>萬榮國小</t>
  </si>
  <si>
    <t>馬遠國小</t>
  </si>
  <si>
    <t>紅葉國小</t>
  </si>
  <si>
    <t>明利國小</t>
  </si>
  <si>
    <t>國風國中</t>
  </si>
  <si>
    <t>自強國中</t>
  </si>
  <si>
    <t>富源國中</t>
  </si>
  <si>
    <t>富北國中</t>
  </si>
  <si>
    <t>富里國中</t>
  </si>
  <si>
    <t>豐濱國中</t>
  </si>
  <si>
    <t>日期</t>
  </si>
  <si>
    <t>時段</t>
  </si>
  <si>
    <t>新城國中</t>
  </si>
  <si>
    <t>秀林國中</t>
  </si>
  <si>
    <t>見晴國小</t>
  </si>
  <si>
    <t>月眉國小</t>
  </si>
  <si>
    <t>文蘭國小</t>
  </si>
  <si>
    <t>志學國小</t>
  </si>
  <si>
    <t>古風國小</t>
  </si>
  <si>
    <t>0630</t>
  </si>
  <si>
    <t>化仁國中</t>
  </si>
  <si>
    <t>光復國中</t>
  </si>
  <si>
    <t>玉里國中</t>
  </si>
  <si>
    <t>0700</t>
  </si>
  <si>
    <t>北埔國小</t>
  </si>
  <si>
    <t>星期</t>
    <phoneticPr fontId="3" type="noConversion"/>
  </si>
  <si>
    <t>檢查地點</t>
    <phoneticPr fontId="2" type="noConversion"/>
  </si>
  <si>
    <t>排撿學校</t>
    <phoneticPr fontId="2" type="noConversion"/>
  </si>
  <si>
    <t>一年級</t>
    <phoneticPr fontId="2" type="noConversion"/>
  </si>
  <si>
    <t>四年級</t>
    <phoneticPr fontId="2" type="noConversion"/>
  </si>
  <si>
    <t>七年級</t>
    <phoneticPr fontId="2" type="noConversion"/>
  </si>
  <si>
    <r>
      <t>學校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人數</t>
    </r>
    <phoneticPr fontId="2" type="noConversion"/>
  </si>
  <si>
    <r>
      <t>檢查當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日人數</t>
    </r>
    <phoneticPr fontId="2" type="noConversion"/>
  </si>
  <si>
    <t>預計檢
查時間</t>
    <phoneticPr fontId="2" type="noConversion"/>
  </si>
  <si>
    <t>平均每小時
每1位醫師
檢查人數</t>
    <phoneticPr fontId="2" type="noConversion"/>
  </si>
  <si>
    <t>預計支援人力</t>
    <phoneticPr fontId="2" type="noConversion"/>
  </si>
  <si>
    <t>兒科
醫師</t>
    <phoneticPr fontId="2" type="noConversion"/>
  </si>
  <si>
    <t>牙科
醫師</t>
    <phoneticPr fontId="2" type="noConversion"/>
  </si>
  <si>
    <t>牙科助理</t>
    <phoneticPr fontId="3" type="noConversion"/>
  </si>
  <si>
    <t>護理人員</t>
    <phoneticPr fontId="3" type="noConversion"/>
  </si>
  <si>
    <t>行政</t>
    <phoneticPr fontId="2" type="noConversion"/>
  </si>
  <si>
    <t>志工</t>
    <phoneticPr fontId="2" type="noConversion"/>
  </si>
  <si>
    <t>跟診</t>
    <phoneticPr fontId="2" type="noConversion"/>
  </si>
  <si>
    <t>上午</t>
    <phoneticPr fontId="3" type="noConversion"/>
  </si>
  <si>
    <t>0730</t>
    <phoneticPr fontId="2" type="noConversion"/>
  </si>
  <si>
    <t>水源國小</t>
    <phoneticPr fontId="2" type="noConversion"/>
  </si>
  <si>
    <t>國福國小</t>
    <phoneticPr fontId="7" type="noConversion"/>
  </si>
  <si>
    <t>太昌國小</t>
    <phoneticPr fontId="3" type="noConversion"/>
  </si>
  <si>
    <t>中原國小</t>
    <phoneticPr fontId="7" type="noConversion"/>
  </si>
  <si>
    <t>0800-1000</t>
    <phoneticPr fontId="2" type="noConversion"/>
  </si>
  <si>
    <t>化仁國小</t>
    <phoneticPr fontId="7" type="noConversion"/>
  </si>
  <si>
    <t>1000-1200</t>
    <phoneticPr fontId="2" type="noConversion"/>
  </si>
  <si>
    <t>化仁國中</t>
    <phoneticPr fontId="2" type="noConversion"/>
  </si>
  <si>
    <t>中華國小</t>
    <phoneticPr fontId="7" type="noConversion"/>
  </si>
  <si>
    <t>明禮國小</t>
    <phoneticPr fontId="2" type="noConversion"/>
  </si>
  <si>
    <t>中華國小</t>
    <phoneticPr fontId="2" type="noConversion"/>
  </si>
  <si>
    <t>上午</t>
    <phoneticPr fontId="2" type="noConversion"/>
  </si>
  <si>
    <t>海星國中</t>
    <phoneticPr fontId="2" type="noConversion"/>
  </si>
  <si>
    <t>復興國小</t>
    <phoneticPr fontId="2" type="noConversion"/>
  </si>
  <si>
    <t>0800-0900</t>
    <phoneticPr fontId="2" type="noConversion"/>
  </si>
  <si>
    <t>北濱國小</t>
    <phoneticPr fontId="2" type="noConversion"/>
  </si>
  <si>
    <t>上午</t>
    <phoneticPr fontId="7" type="noConversion"/>
  </si>
  <si>
    <t>自強國中</t>
    <phoneticPr fontId="2" type="noConversion"/>
  </si>
  <si>
    <t>美崙國中</t>
    <phoneticPr fontId="2" type="noConversion"/>
  </si>
  <si>
    <t>0800-0930</t>
    <phoneticPr fontId="2" type="noConversion"/>
  </si>
  <si>
    <t>鑄強國小</t>
    <phoneticPr fontId="7" type="noConversion"/>
  </si>
  <si>
    <t>海星國小</t>
    <phoneticPr fontId="2" type="noConversion"/>
  </si>
  <si>
    <t>鑄強國小</t>
    <phoneticPr fontId="2" type="noConversion"/>
  </si>
  <si>
    <t>中正國小</t>
    <phoneticPr fontId="2" type="noConversion"/>
  </si>
  <si>
    <t>0900-1200</t>
    <phoneticPr fontId="2" type="noConversion"/>
  </si>
  <si>
    <t>北昌國小</t>
    <phoneticPr fontId="3" type="noConversion"/>
  </si>
  <si>
    <t>北昌國小</t>
    <phoneticPr fontId="2" type="noConversion"/>
  </si>
  <si>
    <t>明廉國小</t>
    <phoneticPr fontId="2" type="noConversion"/>
  </si>
  <si>
    <t>花崗國中</t>
    <phoneticPr fontId="2" type="noConversion"/>
  </si>
  <si>
    <t>0800-1200</t>
    <phoneticPr fontId="2" type="noConversion"/>
  </si>
  <si>
    <t>華大附小</t>
    <phoneticPr fontId="2" type="noConversion"/>
  </si>
  <si>
    <t>南華國小</t>
    <phoneticPr fontId="2" type="noConversion"/>
  </si>
  <si>
    <t>吉安國中</t>
    <phoneticPr fontId="2" type="noConversion"/>
  </si>
  <si>
    <t>稻香國小</t>
    <phoneticPr fontId="2" type="noConversion"/>
  </si>
  <si>
    <t>宜昌國小</t>
    <phoneticPr fontId="2" type="noConversion"/>
  </si>
  <si>
    <t>水璉國小</t>
    <phoneticPr fontId="2" type="noConversion"/>
  </si>
  <si>
    <t>明義國小</t>
    <phoneticPr fontId="2" type="noConversion"/>
  </si>
  <si>
    <t>嘉里國小</t>
    <phoneticPr fontId="2" type="noConversion"/>
  </si>
  <si>
    <t>景美國小</t>
    <phoneticPr fontId="7" type="noConversion"/>
  </si>
  <si>
    <t>三棧國小</t>
    <phoneticPr fontId="2" type="noConversion"/>
  </si>
  <si>
    <t>0900-1000</t>
    <phoneticPr fontId="2" type="noConversion"/>
  </si>
  <si>
    <t>康樂國小</t>
    <phoneticPr fontId="2" type="noConversion"/>
  </si>
  <si>
    <t>佳民國小</t>
    <phoneticPr fontId="7" type="noConversion"/>
  </si>
  <si>
    <t>北埔國小</t>
    <phoneticPr fontId="2" type="noConversion"/>
  </si>
  <si>
    <t>秀林國中</t>
    <phoneticPr fontId="7" type="noConversion"/>
  </si>
  <si>
    <t>西寶國小</t>
    <phoneticPr fontId="7" type="noConversion"/>
  </si>
  <si>
    <t>新城國小</t>
    <phoneticPr fontId="7" type="noConversion"/>
  </si>
  <si>
    <t>平和國中</t>
    <phoneticPr fontId="7" type="noConversion"/>
  </si>
  <si>
    <t>平和國小</t>
    <phoneticPr fontId="2" type="noConversion"/>
  </si>
  <si>
    <t>0720</t>
    <phoneticPr fontId="2" type="noConversion"/>
  </si>
  <si>
    <t>銅蘭國小</t>
    <phoneticPr fontId="2" type="noConversion"/>
  </si>
  <si>
    <t>銅門國小</t>
    <phoneticPr fontId="2" type="noConversion"/>
  </si>
  <si>
    <t>1000-1100</t>
    <phoneticPr fontId="2" type="noConversion"/>
  </si>
  <si>
    <t>平和國中</t>
    <phoneticPr fontId="2" type="noConversion"/>
  </si>
  <si>
    <t>壽豐國中</t>
    <phoneticPr fontId="2" type="noConversion"/>
  </si>
  <si>
    <t>豐裡國小</t>
    <phoneticPr fontId="7" type="noConversion"/>
  </si>
  <si>
    <t>0930-1100</t>
    <phoneticPr fontId="2" type="noConversion"/>
  </si>
  <si>
    <t>港口國小</t>
    <phoneticPr fontId="2" type="noConversion"/>
  </si>
  <si>
    <t>鳳仁國小</t>
    <phoneticPr fontId="2" type="noConversion"/>
  </si>
  <si>
    <t>西林國小</t>
    <phoneticPr fontId="2" type="noConversion"/>
  </si>
  <si>
    <t>宜昌國中</t>
    <phoneticPr fontId="2" type="noConversion"/>
  </si>
  <si>
    <t>國風國中</t>
    <phoneticPr fontId="3" type="noConversion"/>
  </si>
  <si>
    <t>國風國中</t>
    <phoneticPr fontId="2" type="noConversion"/>
  </si>
  <si>
    <t xml:space="preserve">中城國小
</t>
    <phoneticPr fontId="7" type="noConversion"/>
  </si>
  <si>
    <t>卓溪國小</t>
    <phoneticPr fontId="2" type="noConversion"/>
  </si>
  <si>
    <t>0700</t>
    <phoneticPr fontId="3" type="noConversion"/>
  </si>
  <si>
    <t>明恥國小</t>
    <phoneticPr fontId="7" type="noConversion"/>
  </si>
  <si>
    <t>美崙國中</t>
  </si>
  <si>
    <t>卓清國小</t>
    <phoneticPr fontId="2" type="noConversion"/>
  </si>
  <si>
    <t>卓樂國小</t>
    <phoneticPr fontId="2" type="noConversion"/>
  </si>
  <si>
    <t>大禹國小</t>
    <phoneticPr fontId="2" type="noConversion"/>
  </si>
  <si>
    <t>長良國小</t>
    <phoneticPr fontId="2" type="noConversion"/>
  </si>
  <si>
    <t>源城國小</t>
    <phoneticPr fontId="7" type="noConversion"/>
  </si>
  <si>
    <t>中城國小</t>
    <phoneticPr fontId="7" type="noConversion"/>
  </si>
  <si>
    <t>光復國中</t>
    <phoneticPr fontId="2" type="noConversion"/>
  </si>
  <si>
    <t>0630</t>
    <phoneticPr fontId="3" type="noConversion"/>
  </si>
  <si>
    <t>大興國小</t>
    <phoneticPr fontId="2" type="noConversion"/>
  </si>
  <si>
    <t>太巴塱國小</t>
    <phoneticPr fontId="2" type="noConversion"/>
  </si>
  <si>
    <t>長橋國小</t>
    <phoneticPr fontId="2" type="noConversion"/>
  </si>
  <si>
    <t>光復國小</t>
    <phoneticPr fontId="7" type="noConversion"/>
  </si>
  <si>
    <t>西富國小</t>
    <phoneticPr fontId="7" type="noConversion"/>
  </si>
  <si>
    <t>下午</t>
    <phoneticPr fontId="7" type="noConversion"/>
  </si>
  <si>
    <t>1300-1500</t>
    <phoneticPr fontId="7" type="noConversion"/>
  </si>
  <si>
    <t>萬榮國中</t>
    <phoneticPr fontId="2" type="noConversion"/>
  </si>
  <si>
    <t>玉東國中</t>
    <phoneticPr fontId="2" type="noConversion"/>
  </si>
  <si>
    <t>0800-1030</t>
    <phoneticPr fontId="2" type="noConversion"/>
  </si>
  <si>
    <t>三民國小</t>
    <phoneticPr fontId="7" type="noConversion"/>
  </si>
  <si>
    <t>樂合國小</t>
    <phoneticPr fontId="7" type="noConversion"/>
  </si>
  <si>
    <t>太平國小</t>
    <phoneticPr fontId="2" type="noConversion"/>
  </si>
  <si>
    <t>立山國小</t>
    <phoneticPr fontId="2" type="noConversion"/>
  </si>
  <si>
    <t>崙山國小</t>
    <phoneticPr fontId="2" type="noConversion"/>
  </si>
  <si>
    <t>1030-1100</t>
    <phoneticPr fontId="7" type="noConversion"/>
  </si>
  <si>
    <t>玉東國中</t>
    <phoneticPr fontId="3" type="noConversion"/>
  </si>
  <si>
    <t>三民國中</t>
    <phoneticPr fontId="2" type="noConversion"/>
  </si>
  <si>
    <t>玉里國中</t>
    <phoneticPr fontId="2" type="noConversion"/>
  </si>
  <si>
    <t>瑞穗國小</t>
    <phoneticPr fontId="3" type="noConversion"/>
  </si>
  <si>
    <t>瑞美國小</t>
    <phoneticPr fontId="7" type="noConversion"/>
  </si>
  <si>
    <t>舞鶴國小</t>
    <phoneticPr fontId="7" type="noConversion"/>
  </si>
  <si>
    <t>瑞穗國中</t>
    <phoneticPr fontId="2" type="noConversion"/>
  </si>
  <si>
    <t>東竹國小</t>
    <phoneticPr fontId="7" type="noConversion"/>
  </si>
  <si>
    <t>0700</t>
    <phoneticPr fontId="2" type="noConversion"/>
  </si>
  <si>
    <t>學田國小</t>
    <phoneticPr fontId="2" type="noConversion"/>
  </si>
  <si>
    <t>卓楓國小</t>
    <phoneticPr fontId="2" type="noConversion"/>
  </si>
  <si>
    <t>富里國小</t>
    <phoneticPr fontId="7" type="noConversion"/>
  </si>
  <si>
    <t>東里國中</t>
    <phoneticPr fontId="7" type="noConversion"/>
  </si>
  <si>
    <t>0800-0900</t>
  </si>
  <si>
    <t>0900-1000</t>
  </si>
  <si>
    <t>0900-1000</t>
    <phoneticPr fontId="7" type="noConversion"/>
  </si>
  <si>
    <t>1000-1100</t>
    <phoneticPr fontId="7" type="noConversion"/>
  </si>
  <si>
    <t>玉里國小</t>
    <phoneticPr fontId="7" type="noConversion"/>
  </si>
  <si>
    <t>1300-1600</t>
    <phoneticPr fontId="7" type="noConversion"/>
  </si>
  <si>
    <t>光華國小</t>
    <phoneticPr fontId="7" type="noConversion"/>
  </si>
  <si>
    <t>瑞穗國小</t>
    <phoneticPr fontId="7" type="noConversion"/>
  </si>
  <si>
    <t>0710</t>
    <phoneticPr fontId="7" type="noConversion"/>
  </si>
  <si>
    <t>0630</t>
    <phoneticPr fontId="7" type="noConversion"/>
  </si>
  <si>
    <t>0710</t>
    <phoneticPr fontId="2" type="noConversion"/>
  </si>
  <si>
    <t>1</t>
    <phoneticPr fontId="3" type="noConversion"/>
  </si>
  <si>
    <t>2</t>
    <phoneticPr fontId="3" type="noConversion"/>
  </si>
  <si>
    <t>3</t>
    <phoneticPr fontId="3" type="noConversion"/>
  </si>
  <si>
    <t>4</t>
    <phoneticPr fontId="3" type="noConversion"/>
  </si>
  <si>
    <t>一</t>
    <phoneticPr fontId="3" type="noConversion"/>
  </si>
  <si>
    <t>上午</t>
  </si>
  <si>
    <t>二</t>
    <phoneticPr fontId="3" type="noConversion"/>
  </si>
  <si>
    <t>三</t>
    <phoneticPr fontId="3" type="noConversion"/>
  </si>
  <si>
    <t>四</t>
    <phoneticPr fontId="3" type="noConversion"/>
  </si>
  <si>
    <t>13</t>
    <phoneticPr fontId="3" type="noConversion"/>
  </si>
  <si>
    <t>16</t>
    <phoneticPr fontId="3" type="noConversion"/>
  </si>
  <si>
    <t>17</t>
    <phoneticPr fontId="3" type="noConversion"/>
  </si>
  <si>
    <t>18</t>
    <phoneticPr fontId="3" type="noConversion"/>
  </si>
  <si>
    <t>五</t>
    <phoneticPr fontId="3" type="noConversion"/>
  </si>
  <si>
    <t>0</t>
    <phoneticPr fontId="3" type="noConversion"/>
  </si>
  <si>
    <t>吉安國小</t>
    <phoneticPr fontId="7" type="noConversion"/>
  </si>
  <si>
    <t>吉安國小</t>
    <phoneticPr fontId="2" type="noConversion"/>
  </si>
  <si>
    <t>忠孝國小</t>
    <phoneticPr fontId="3" type="noConversion"/>
  </si>
  <si>
    <t>0730</t>
    <phoneticPr fontId="3" type="noConversion"/>
  </si>
  <si>
    <t>支援校車</t>
    <phoneticPr fontId="7" type="noConversion"/>
  </si>
  <si>
    <t>化仁國中(稻香國小)</t>
    <phoneticPr fontId="7" type="noConversion"/>
  </si>
  <si>
    <r>
      <t>1.</t>
    </r>
    <r>
      <rPr>
        <sz val="9"/>
        <rFont val="新細明體"/>
        <family val="1"/>
        <charset val="136"/>
      </rPr>
      <t>豐濱國中〈港口國小、靜浦國小)
2.新社國小〈新社國小〉
3.豐濱國小走路至豐濱國中
4.新社國小〈水璉國小)</t>
    </r>
    <phoneticPr fontId="7" type="noConversion"/>
  </si>
  <si>
    <t>1.光復國中(萬榮國中)</t>
    <phoneticPr fontId="2" type="noConversion"/>
  </si>
  <si>
    <t>1.三民國中(三民國中)</t>
    <phoneticPr fontId="2" type="noConversion"/>
  </si>
  <si>
    <t>1.瑞穗國小(瑞美國小、紅葉國小、舞鶴國小、鶴岡國小)
2.富源國中(富源國小、瑞北國小、馬遠國小)
3.瑞穗國中(奇美國小)</t>
    <phoneticPr fontId="7" type="noConversion"/>
  </si>
  <si>
    <t>1.富源國中(富源國中)</t>
    <phoneticPr fontId="7" type="noConversion"/>
  </si>
  <si>
    <t>1.中原國小(信義國小)</t>
    <phoneticPr fontId="7" type="noConversion"/>
  </si>
  <si>
    <t>15</t>
    <phoneticPr fontId="3" type="noConversion"/>
  </si>
  <si>
    <t>14</t>
    <phoneticPr fontId="3" type="noConversion"/>
  </si>
  <si>
    <t>29</t>
    <phoneticPr fontId="3" type="noConversion"/>
  </si>
  <si>
    <t>30</t>
    <phoneticPr fontId="3" type="noConversion"/>
  </si>
  <si>
    <t>31</t>
    <phoneticPr fontId="3" type="noConversion"/>
  </si>
  <si>
    <t>32</t>
    <phoneticPr fontId="3" type="noConversion"/>
  </si>
  <si>
    <t>33</t>
    <phoneticPr fontId="3" type="noConversion"/>
  </si>
  <si>
    <t>34</t>
    <phoneticPr fontId="3" type="noConversion"/>
  </si>
  <si>
    <t>35</t>
    <phoneticPr fontId="3" type="noConversion"/>
  </si>
  <si>
    <t>壽豐國小</t>
    <phoneticPr fontId="2" type="noConversion"/>
  </si>
  <si>
    <t>1.平和國小(平和國小、志學國小)
2.月眉國小(月眉國小、銅蘭國小)
3.文蘭國小(文蘭國小)</t>
    <phoneticPr fontId="7" type="noConversion"/>
  </si>
  <si>
    <t>0930-1030</t>
    <phoneticPr fontId="2" type="noConversion"/>
  </si>
  <si>
    <t>1.壽豐國中(溪口國小、豐山國小、豐裡國小、壽豐國中)</t>
    <phoneticPr fontId="7" type="noConversion"/>
  </si>
  <si>
    <t>太昌國小</t>
    <phoneticPr fontId="7" type="noConversion"/>
  </si>
  <si>
    <t>1000-1130</t>
    <phoneticPr fontId="7" type="noConversion"/>
  </si>
  <si>
    <t>10/25</t>
    <phoneticPr fontId="3" type="noConversion"/>
  </si>
  <si>
    <t xml:space="preserve">
1.古風國小(卓清國小)
2.玉里國中(大禹國小、源城國小、卓溪國小)
3.太平國小(卓樂國小)
4.長良國小(長良國小)</t>
    <phoneticPr fontId="7" type="noConversion"/>
  </si>
  <si>
    <t>1.鳳林國中〈鳳林國中,鳳仁國小,西林國小〉
2.北林國小〈北林國小,林榮國小〉
3.大榮國小〈大榮國小、見晴國小〉</t>
    <phoneticPr fontId="3" type="noConversion"/>
  </si>
  <si>
    <t>1030-1200</t>
    <phoneticPr fontId="2" type="noConversion"/>
  </si>
  <si>
    <t>信義國小</t>
  </si>
  <si>
    <t>10/24</t>
    <phoneticPr fontId="3" type="noConversion"/>
  </si>
  <si>
    <t>11/7</t>
    <phoneticPr fontId="3" type="noConversion"/>
  </si>
  <si>
    <t>11/21</t>
    <phoneticPr fontId="3" type="noConversion"/>
  </si>
  <si>
    <t>11/22</t>
    <phoneticPr fontId="3" type="noConversion"/>
  </si>
  <si>
    <t>1100-1200</t>
    <phoneticPr fontId="3" type="noConversion"/>
  </si>
  <si>
    <t>10/16</t>
    <phoneticPr fontId="3" type="noConversion"/>
  </si>
  <si>
    <t>10/23</t>
    <phoneticPr fontId="3" type="noConversion"/>
  </si>
  <si>
    <t>11/6</t>
    <phoneticPr fontId="3" type="noConversion"/>
  </si>
  <si>
    <t>1.光復國中  (光復國小、大興國小、西富國小)
2.太巴塑國小（太巴塱國小）
3.鳳林國中(長橋國小、明利國小、萬榮國小)
4.大進國小(大進國小)</t>
    <phoneticPr fontId="2" type="noConversion"/>
  </si>
  <si>
    <t>11/14</t>
    <phoneticPr fontId="3" type="noConversion"/>
  </si>
  <si>
    <t>富里國中</t>
    <phoneticPr fontId="2" type="noConversion"/>
  </si>
  <si>
    <t>0900-1200</t>
    <phoneticPr fontId="7" type="noConversion"/>
  </si>
  <si>
    <t>1000-1200</t>
    <phoneticPr fontId="7" type="noConversion"/>
  </si>
  <si>
    <t>5</t>
    <phoneticPr fontId="3" type="noConversion"/>
  </si>
  <si>
    <t>6</t>
    <phoneticPr fontId="3" type="noConversion"/>
  </si>
  <si>
    <t>7</t>
    <phoneticPr fontId="3" type="noConversion"/>
  </si>
  <si>
    <t>8</t>
    <phoneticPr fontId="3" type="noConversion"/>
  </si>
  <si>
    <t>9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</si>
  <si>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</si>
  <si>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</si>
  <si>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</si>
  <si>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10
國新</t>
    <phoneticPr fontId="3" type="noConversion"/>
  </si>
  <si>
    <t>10
吉安</t>
    <phoneticPr fontId="3" type="noConversion"/>
  </si>
  <si>
    <t>6
吉安</t>
    <phoneticPr fontId="3" type="noConversion"/>
  </si>
  <si>
    <t>10
福安</t>
    <phoneticPr fontId="3" type="noConversion"/>
  </si>
  <si>
    <t>7
國富</t>
    <phoneticPr fontId="3" type="noConversion"/>
  </si>
  <si>
    <t>8
福安</t>
    <phoneticPr fontId="3" type="noConversion"/>
  </si>
  <si>
    <t>10
國富</t>
    <phoneticPr fontId="3" type="noConversion"/>
  </si>
  <si>
    <r>
      <t xml:space="preserve">12
</t>
    </r>
    <r>
      <rPr>
        <sz val="9"/>
        <rFont val="標楷體"/>
        <family val="1"/>
        <charset val="136"/>
      </rPr>
      <t>國新</t>
    </r>
    <phoneticPr fontId="7" type="noConversion"/>
  </si>
  <si>
    <t>12
國新</t>
    <phoneticPr fontId="3" type="noConversion"/>
  </si>
  <si>
    <r>
      <t xml:space="preserve">9
</t>
    </r>
    <r>
      <rPr>
        <sz val="9"/>
        <rFont val="標楷體"/>
        <family val="1"/>
        <charset val="136"/>
      </rPr>
      <t>吉安</t>
    </r>
    <phoneticPr fontId="7" type="noConversion"/>
  </si>
  <si>
    <t>12
吉安</t>
    <phoneticPr fontId="3" type="noConversion"/>
  </si>
  <si>
    <t>12
福安</t>
    <phoneticPr fontId="3" type="noConversion"/>
  </si>
  <si>
    <t>12
國富</t>
    <phoneticPr fontId="3" type="noConversion"/>
  </si>
  <si>
    <t>8
吉安</t>
    <phoneticPr fontId="3" type="noConversion"/>
  </si>
  <si>
    <r>
      <t>113</t>
    </r>
    <r>
      <rPr>
        <sz val="18"/>
        <rFont val="標楷體"/>
        <family val="4"/>
        <charset val="136"/>
      </rPr>
      <t>學年度縣小健檢排程</t>
    </r>
    <phoneticPr fontId="2" type="noConversion"/>
  </si>
  <si>
    <t>10/21</t>
    <phoneticPr fontId="3" type="noConversion"/>
  </si>
  <si>
    <t>10/22</t>
    <phoneticPr fontId="3" type="noConversion"/>
  </si>
  <si>
    <t>10/28</t>
    <phoneticPr fontId="3" type="noConversion"/>
  </si>
  <si>
    <t>10/29</t>
    <phoneticPr fontId="3" type="noConversion"/>
  </si>
  <si>
    <t>11/4</t>
    <phoneticPr fontId="3" type="noConversion"/>
  </si>
  <si>
    <t>11/5</t>
    <phoneticPr fontId="3" type="noConversion"/>
  </si>
  <si>
    <t>11/8</t>
    <phoneticPr fontId="3" type="noConversion"/>
  </si>
  <si>
    <t>11/11</t>
    <phoneticPr fontId="3" type="noConversion"/>
  </si>
  <si>
    <t>11/12</t>
    <phoneticPr fontId="3" type="noConversion"/>
  </si>
  <si>
    <t>11/13</t>
    <phoneticPr fontId="3" type="noConversion"/>
  </si>
  <si>
    <t>2</t>
    <phoneticPr fontId="7" type="noConversion"/>
  </si>
  <si>
    <t xml:space="preserve">2
</t>
    <phoneticPr fontId="7" type="noConversion"/>
  </si>
  <si>
    <t>1</t>
    <phoneticPr fontId="7" type="noConversion"/>
  </si>
  <si>
    <t>鳳林國中</t>
    <phoneticPr fontId="2" type="noConversion"/>
  </si>
  <si>
    <t>鳳林國小</t>
    <phoneticPr fontId="3" type="noConversion"/>
  </si>
  <si>
    <t xml:space="preserve">2
</t>
    <phoneticPr fontId="3" type="noConversion"/>
  </si>
  <si>
    <t>11/18</t>
    <phoneticPr fontId="3" type="noConversion"/>
  </si>
  <si>
    <t>11/118</t>
    <phoneticPr fontId="3" type="noConversion"/>
  </si>
  <si>
    <t>11/19</t>
    <phoneticPr fontId="3" type="noConversion"/>
  </si>
  <si>
    <t>11/26</t>
    <phoneticPr fontId="3" type="noConversion"/>
  </si>
  <si>
    <t>11/27</t>
    <phoneticPr fontId="3" type="noConversion"/>
  </si>
  <si>
    <t>11/28</t>
    <phoneticPr fontId="3" type="noConversion"/>
  </si>
  <si>
    <t>11/29</t>
    <phoneticPr fontId="3" type="noConversion"/>
  </si>
  <si>
    <t>12/2</t>
    <phoneticPr fontId="3" type="noConversion"/>
  </si>
  <si>
    <t>12/3</t>
    <phoneticPr fontId="3" type="noConversion"/>
  </si>
  <si>
    <t>12/4</t>
    <phoneticPr fontId="3" type="noConversion"/>
  </si>
  <si>
    <t>12/5</t>
    <phoneticPr fontId="3" type="noConversion"/>
  </si>
  <si>
    <t>12/6</t>
    <phoneticPr fontId="3" type="noConversion"/>
  </si>
  <si>
    <t>28</t>
    <phoneticPr fontId="3" type="noConversion"/>
  </si>
  <si>
    <t>(小兒科)
(小兒科)
(家醫科)</t>
  </si>
  <si>
    <t>(小兒科)
(小兒科)</t>
  </si>
  <si>
    <t>(小兒科)</t>
  </si>
  <si>
    <t xml:space="preserve">(小兒科)
(小兒科)
</t>
  </si>
  <si>
    <t>(小兒科)
(小兒科)
(家醫科)
(內科)</t>
  </si>
  <si>
    <t>(小兒科)
(家醫科)
(內科)</t>
  </si>
  <si>
    <t xml:space="preserve">(小兒科)
(家醫科)
(內科)                                                                                                                                                                   </t>
  </si>
  <si>
    <t>(小兒科)
(小兒科)
(家醫科)</t>
    <phoneticPr fontId="3" type="noConversion"/>
  </si>
  <si>
    <t>0830-1000</t>
    <phoneticPr fontId="7" type="noConversion"/>
  </si>
  <si>
    <t>0830-0900</t>
    <phoneticPr fontId="7" type="noConversion"/>
  </si>
  <si>
    <t>0830-1200</t>
    <phoneticPr fontId="7" type="noConversion"/>
  </si>
  <si>
    <t>0830-1200</t>
    <phoneticPr fontId="3" type="noConversion"/>
  </si>
  <si>
    <t>0830-1000</t>
    <phoneticPr fontId="2" type="noConversion"/>
  </si>
  <si>
    <t>0830-0900</t>
    <phoneticPr fontId="3" type="noConversion"/>
  </si>
  <si>
    <t>0830-1200</t>
    <phoneticPr fontId="2" type="noConversion"/>
  </si>
  <si>
    <t>1.玉東國中(玉東國中、高寮國小)
2.樂合國小(樂合國小、觀音國小)
3.春日國小(春日國小、松浦國小)
4.三民國中(三民國小)
5.立山國小(立山國小、崙山國小) 
6.太平國小(太平國小)
7..富北國中(富北國中)</t>
    <phoneticPr fontId="2" type="noConversion"/>
  </si>
  <si>
    <t>化仁國小走路到化仁國中</t>
    <phoneticPr fontId="7" type="noConversion"/>
  </si>
  <si>
    <t>1.中原國小〈南華國小)
2.吉安國中走路到吉安國小
3.文蘭國小(銅門國小)
4.光華國小(光華國小)</t>
    <phoneticPr fontId="7" type="noConversion"/>
  </si>
  <si>
    <t>0900-1030</t>
    <phoneticPr fontId="2" type="noConversion"/>
  </si>
  <si>
    <t>0830-1000</t>
  </si>
  <si>
    <t>0830-0930</t>
    <phoneticPr fontId="2" type="noConversion"/>
  </si>
  <si>
    <t>0930-1030</t>
    <phoneticPr fontId="3" type="noConversion"/>
  </si>
  <si>
    <t>0930-1100</t>
    <phoneticPr fontId="3" type="noConversion"/>
  </si>
  <si>
    <t>1100-1200</t>
    <phoneticPr fontId="2" type="noConversion"/>
  </si>
  <si>
    <t>(小兒科)
(小兒科)</t>
    <phoneticPr fontId="3" type="noConversion"/>
  </si>
  <si>
    <t>海星國小</t>
  </si>
  <si>
    <t>1.明恥國小(明恥國小)
2.化仁國中(北濱國小)</t>
    <phoneticPr fontId="7" type="noConversion"/>
  </si>
  <si>
    <t>1000-1100</t>
    <phoneticPr fontId="3" type="noConversion"/>
  </si>
  <si>
    <t>海星國小走路到鑄強國小</t>
    <phoneticPr fontId="7" type="noConversion"/>
  </si>
  <si>
    <t>11/1</t>
    <phoneticPr fontId="3" type="noConversion"/>
  </si>
  <si>
    <r>
      <t>發車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時間</t>
    </r>
    <phoneticPr fontId="2" type="noConversion"/>
  </si>
  <si>
    <r>
      <t>預計檢</t>
    </r>
    <r>
      <rPr>
        <sz val="9"/>
        <rFont val="Times New Roman"/>
        <family val="1"/>
      </rPr>
      <t xml:space="preserve">
</t>
    </r>
    <r>
      <rPr>
        <sz val="9"/>
        <rFont val="新細明體"/>
        <family val="1"/>
        <charset val="136"/>
      </rPr>
      <t>查時數</t>
    </r>
    <phoneticPr fontId="2" type="noConversion"/>
  </si>
  <si>
    <t>0740</t>
    <phoneticPr fontId="7" type="noConversion"/>
  </si>
  <si>
    <t>0740</t>
    <phoneticPr fontId="2" type="noConversion"/>
  </si>
  <si>
    <t>0740</t>
    <phoneticPr fontId="3" type="noConversion"/>
  </si>
  <si>
    <t>慈濟國中</t>
    <phoneticPr fontId="3" type="noConversion"/>
  </si>
  <si>
    <t>10/9</t>
    <phoneticPr fontId="3" type="noConversion"/>
  </si>
  <si>
    <t>0750</t>
    <phoneticPr fontId="2" type="noConversion"/>
  </si>
  <si>
    <t>8
國新</t>
    <phoneticPr fontId="3" type="noConversion"/>
  </si>
  <si>
    <t>19</t>
    <phoneticPr fontId="3" type="noConversion"/>
  </si>
  <si>
    <t>22</t>
    <phoneticPr fontId="2" type="noConversion"/>
  </si>
  <si>
    <t>36</t>
    <phoneticPr fontId="3" type="noConversion"/>
  </si>
  <si>
    <t>1.海星國小(海星國小)
2.海星國中(海星國中)</t>
    <phoneticPr fontId="3" type="noConversion"/>
  </si>
  <si>
    <t>1.秀林國中(嘉里國小、康樂國小、佳民國小、景美國小、三棧國小)
2.新城國中步行至北埔國小</t>
    <phoneticPr fontId="7" type="noConversion"/>
  </si>
  <si>
    <t>1.秀林國中(崇德國小、和平國小、富世國小)
2.新城國小請走路至秀林國中
3.化仁國中(秀林國小)</t>
    <phoneticPr fontId="7" type="noConversion"/>
  </si>
  <si>
    <t>1.化仁國中(明禮國小)</t>
    <phoneticPr fontId="7" type="noConversion"/>
  </si>
  <si>
    <r>
      <t>1.</t>
    </r>
    <r>
      <rPr>
        <sz val="9"/>
        <color rgb="FFFF0000"/>
        <rFont val="新細明體"/>
        <family val="1"/>
        <charset val="136"/>
      </rPr>
      <t>明恥國小</t>
    </r>
    <r>
      <rPr>
        <sz val="9"/>
        <rFont val="新細明體"/>
        <family val="1"/>
        <charset val="136"/>
      </rPr>
      <t>(國福國小、水源國小)</t>
    </r>
    <phoneticPr fontId="2" type="noConversion"/>
  </si>
  <si>
    <r>
      <t>1.</t>
    </r>
    <r>
      <rPr>
        <sz val="9"/>
        <color rgb="FFFF0000"/>
        <rFont val="新細明體"/>
        <family val="1"/>
        <charset val="136"/>
      </rPr>
      <t>永豐國小(學田國小、永豐國小)</t>
    </r>
    <r>
      <rPr>
        <sz val="9"/>
        <rFont val="新細明體"/>
        <family val="1"/>
        <charset val="136"/>
      </rPr>
      <t xml:space="preserve">
2.東竹國小(東竹國小</t>
    </r>
    <r>
      <rPr>
        <sz val="9"/>
        <color rgb="FFFF0000"/>
        <rFont val="新細明體"/>
        <family val="1"/>
        <charset val="136"/>
      </rPr>
      <t>、明里國小</t>
    </r>
    <r>
      <rPr>
        <sz val="9"/>
        <rFont val="新細明體"/>
        <family val="1"/>
        <charset val="136"/>
      </rPr>
      <t>)
3.古風國小(古風國小、卓楓國小)
4.吳江國小(吳江國小、萬寧國小)
5.東里國中(東里國中、  東里國小)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</si>
</sst>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_ "/>
    <numFmt numFmtId="178" formatCode="0_);[Red]\(0\)"/>
    <numFmt numFmtId="179" formatCode="m/d;@"/>
    <numFmt numFmtId="180" formatCode="0.00_ "/>
    <numFmt numFmtId="181" formatCode="0.0_ "/>
    <numFmt numFmtId="182" formatCode="0.0_);[Red]\(0.0\)"/>
    <numFmt numFmtId="183" formatCode="#,##0_);[Red]\(#,##0\)"/>
  </numFmts>
  <fonts count="19">
    <font>
      <sz val="12"/>
      <name val="標楷體"/>
      <family val="4"/>
      <charset val="136"/>
    </font>
    <font>
      <sz val="12"/>
      <name val="標楷體"/>
      <family val="4"/>
      <charset val="136"/>
    </font>
    <font>
      <sz val="18"/>
      <color indexed="8"/>
      <name val="標楷體"/>
      <family val="4"/>
      <charset val="136"/>
    </font>
    <font>
      <sz val="9"/>
      <name val="標楷體"/>
      <family val="4"/>
      <charset val="136"/>
    </font>
    <font>
      <sz val="12"/>
      <color indexed="8"/>
      <name val="·s²Ó©úÅé"/>
      <family val="2"/>
    </font>
    <font>
      <sz val="9"/>
      <name val="新細明體"/>
      <family val="1"/>
      <charset val="136"/>
    </font>
    <font>
      <sz val="9"/>
      <name val="Times New Roman"/>
      <family val="1"/>
    </font>
    <font>
      <sz val="9"/>
      <name val="細明體"/>
      <family val="3"/>
      <charset val="136"/>
    </font>
    <font>
      <sz val="12"/>
      <color indexed="8"/>
      <name val="新細明體"/>
      <family val="1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9"/>
      <name val="標楷體"/>
      <family val="1"/>
      <charset val="136"/>
    </font>
    <font>
      <sz val="9"/>
      <name val="Microsoft JhengHei"/>
      <family val="3"/>
    </font>
    <font>
      <sz val="9"/>
      <name val="Microsoft JhengHei UI"/>
      <family val="1"/>
      <charset val="136"/>
    </font>
    <font>
      <sz val="9"/>
      <color rgb="FFFF0000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12"/>
      <color rgb="FFFF0000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4" fillId="0" borderId="0"/>
    <xf numFmtId="0" fontId="8" fillId="0" borderId="0"/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 wrapText="1"/>
    </xf>
    <xf numFmtId="49" fontId="5" fillId="4" borderId="1" xfId="3" applyNumberFormat="1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177" fontId="5" fillId="4" borderId="1" xfId="3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5" fillId="4" borderId="1" xfId="3" applyNumberFormat="1" applyFont="1" applyFill="1" applyBorder="1" applyAlignment="1">
      <alignment horizontal="center" vertical="center" wrapText="1"/>
    </xf>
    <xf numFmtId="49" fontId="7" fillId="4" borderId="1" xfId="3" applyNumberFormat="1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177" fontId="5" fillId="5" borderId="1" xfId="3" applyNumberFormat="1" applyFont="1" applyFill="1" applyBorder="1" applyAlignment="1">
      <alignment horizontal="center" vertical="center" wrapText="1"/>
    </xf>
    <xf numFmtId="178" fontId="5" fillId="5" borderId="1" xfId="3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/>
    </xf>
    <xf numFmtId="49" fontId="6" fillId="4" borderId="1" xfId="3" applyNumberFormat="1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7" fillId="4" borderId="1" xfId="3" applyNumberFormat="1" applyFont="1" applyFill="1" applyBorder="1" applyAlignment="1">
      <alignment horizontal="center" vertical="center" wrapText="1"/>
    </xf>
    <xf numFmtId="49" fontId="6" fillId="4" borderId="2" xfId="3" applyNumberFormat="1" applyFont="1" applyFill="1" applyBorder="1" applyAlignment="1">
      <alignment horizontal="center" vertical="center" wrapText="1"/>
    </xf>
    <xf numFmtId="49" fontId="5" fillId="4" borderId="2" xfId="3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5" fillId="4" borderId="2" xfId="3" applyNumberFormat="1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7" borderId="3" xfId="3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77" fontId="5" fillId="4" borderId="3" xfId="3" applyNumberFormat="1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0" fontId="5" fillId="8" borderId="1" xfId="3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49" fontId="7" fillId="9" borderId="1" xfId="3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49" fontId="3" fillId="4" borderId="2" xfId="3" applyNumberFormat="1" applyFont="1" applyFill="1" applyBorder="1" applyAlignment="1">
      <alignment horizontal="center" vertical="center" wrapText="1"/>
    </xf>
    <xf numFmtId="49" fontId="3" fillId="4" borderId="1" xfId="3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9" borderId="2" xfId="3" applyFont="1" applyFill="1" applyBorder="1" applyAlignment="1">
      <alignment horizontal="center" vertical="center" wrapText="1"/>
    </xf>
    <xf numFmtId="177" fontId="7" fillId="9" borderId="2" xfId="3" applyNumberFormat="1" applyFont="1" applyFill="1" applyBorder="1" applyAlignment="1">
      <alignment horizontal="center" vertical="center" wrapText="1"/>
    </xf>
    <xf numFmtId="177" fontId="5" fillId="9" borderId="2" xfId="3" applyNumberFormat="1" applyFont="1" applyFill="1" applyBorder="1" applyAlignment="1">
      <alignment horizontal="center" vertical="center" wrapText="1"/>
    </xf>
    <xf numFmtId="0" fontId="5" fillId="9" borderId="2" xfId="3" applyFont="1" applyFill="1" applyBorder="1" applyAlignment="1">
      <alignment vertical="center" wrapText="1"/>
    </xf>
    <xf numFmtId="0" fontId="5" fillId="9" borderId="3" xfId="3" applyFont="1" applyFill="1" applyBorder="1" applyAlignment="1">
      <alignment horizontal="center" vertical="center" wrapText="1"/>
    </xf>
    <xf numFmtId="49" fontId="5" fillId="4" borderId="1" xfId="3" applyNumberFormat="1" applyFont="1" applyFill="1" applyBorder="1" applyAlignment="1">
      <alignment vertical="center" wrapText="1"/>
    </xf>
    <xf numFmtId="49" fontId="5" fillId="9" borderId="1" xfId="3" applyNumberFormat="1" applyFont="1" applyFill="1" applyBorder="1" applyAlignment="1">
      <alignment vertical="center" wrapText="1"/>
    </xf>
    <xf numFmtId="49" fontId="5" fillId="9" borderId="2" xfId="3" applyNumberFormat="1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177" fontId="5" fillId="9" borderId="1" xfId="3" applyNumberFormat="1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176" fontId="5" fillId="9" borderId="1" xfId="3" applyNumberFormat="1" applyFont="1" applyFill="1" applyBorder="1" applyAlignment="1">
      <alignment horizontal="center" vertical="center" wrapText="1"/>
    </xf>
    <xf numFmtId="49" fontId="3" fillId="9" borderId="1" xfId="3" applyNumberFormat="1" applyFont="1" applyFill="1" applyBorder="1" applyAlignment="1">
      <alignment horizontal="center" vertical="center" wrapText="1"/>
    </xf>
    <xf numFmtId="49" fontId="6" fillId="9" borderId="1" xfId="3" applyNumberFormat="1" applyFont="1" applyFill="1" applyBorder="1" applyAlignment="1">
      <alignment horizontal="center" vertical="center" wrapText="1"/>
    </xf>
    <xf numFmtId="49" fontId="5" fillId="9" borderId="1" xfId="3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77" fontId="7" fillId="9" borderId="1" xfId="3" applyNumberFormat="1" applyFont="1" applyFill="1" applyBorder="1" applyAlignment="1">
      <alignment horizontal="center" vertical="center" wrapText="1"/>
    </xf>
    <xf numFmtId="49" fontId="6" fillId="9" borderId="2" xfId="3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3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15" fillId="4" borderId="1" xfId="3" applyNumberFormat="1" applyFont="1" applyFill="1" applyBorder="1" applyAlignment="1">
      <alignment horizontal="center" vertical="center" wrapText="1"/>
    </xf>
    <xf numFmtId="182" fontId="16" fillId="9" borderId="1" xfId="3" applyNumberFormat="1" applyFont="1" applyFill="1" applyBorder="1" applyAlignment="1">
      <alignment horizontal="center" vertical="center" wrapText="1"/>
    </xf>
    <xf numFmtId="182" fontId="16" fillId="4" borderId="1" xfId="3" applyNumberFormat="1" applyFont="1" applyFill="1" applyBorder="1" applyAlignment="1">
      <alignment horizontal="center" vertical="center" wrapText="1"/>
    </xf>
    <xf numFmtId="177" fontId="16" fillId="4" borderId="1" xfId="3" applyNumberFormat="1" applyFont="1" applyFill="1" applyBorder="1" applyAlignment="1">
      <alignment horizontal="center" vertical="center" wrapText="1"/>
    </xf>
    <xf numFmtId="43" fontId="5" fillId="4" borderId="1" xfId="6" applyFont="1" applyFill="1" applyBorder="1" applyAlignment="1">
      <alignment horizontal="center" vertical="center" wrapText="1"/>
    </xf>
    <xf numFmtId="43" fontId="0" fillId="0" borderId="0" xfId="6" applyFont="1">
      <alignment vertical="center"/>
    </xf>
    <xf numFmtId="43" fontId="5" fillId="0" borderId="0" xfId="6" applyFont="1" applyAlignment="1">
      <alignment horizontal="left" vertical="center"/>
    </xf>
    <xf numFmtId="183" fontId="5" fillId="4" borderId="1" xfId="6" applyNumberFormat="1" applyFont="1" applyFill="1" applyBorder="1" applyAlignment="1">
      <alignment horizontal="center" vertical="center" wrapText="1"/>
    </xf>
    <xf numFmtId="183" fontId="5" fillId="7" borderId="1" xfId="6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0" fontId="5" fillId="7" borderId="1" xfId="4" applyFont="1" applyFill="1" applyBorder="1" applyAlignment="1">
      <alignment horizontal="center" vertical="center" wrapText="1"/>
    </xf>
    <xf numFmtId="182" fontId="5" fillId="4" borderId="1" xfId="3" applyNumberFormat="1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5" fillId="7" borderId="3" xfId="4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5" fillId="8" borderId="1" xfId="4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9" borderId="1" xfId="3" applyFont="1" applyFill="1" applyBorder="1" applyAlignment="1">
      <alignment horizontal="center" vertical="center" wrapText="1"/>
    </xf>
    <xf numFmtId="182" fontId="5" fillId="9" borderId="1" xfId="3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182" fontId="5" fillId="9" borderId="2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16" fillId="4" borderId="1" xfId="3" applyNumberFormat="1" applyFont="1" applyFill="1" applyBorder="1" applyAlignment="1">
      <alignment horizontal="center" vertical="center" wrapText="1"/>
    </xf>
    <xf numFmtId="176" fontId="16" fillId="9" borderId="3" xfId="3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49" fontId="5" fillId="4" borderId="2" xfId="3" applyNumberFormat="1" applyFont="1" applyFill="1" applyBorder="1" applyAlignment="1">
      <alignment horizontal="center" vertical="center" wrapText="1"/>
    </xf>
    <xf numFmtId="49" fontId="5" fillId="4" borderId="6" xfId="3" applyNumberFormat="1" applyFont="1" applyFill="1" applyBorder="1" applyAlignment="1">
      <alignment horizontal="center" vertical="center" wrapText="1"/>
    </xf>
    <xf numFmtId="49" fontId="5" fillId="4" borderId="3" xfId="3" applyNumberFormat="1" applyFont="1" applyFill="1" applyBorder="1" applyAlignment="1">
      <alignment horizontal="center" vertical="center" wrapText="1"/>
    </xf>
    <xf numFmtId="176" fontId="5" fillId="4" borderId="2" xfId="3" applyNumberFormat="1" applyFont="1" applyFill="1" applyBorder="1" applyAlignment="1">
      <alignment horizontal="center" vertical="center" wrapText="1"/>
    </xf>
    <xf numFmtId="176" fontId="5" fillId="4" borderId="6" xfId="3" applyNumberFormat="1" applyFont="1" applyFill="1" applyBorder="1" applyAlignment="1">
      <alignment horizontal="center" vertical="center" wrapText="1"/>
    </xf>
    <xf numFmtId="176" fontId="5" fillId="4" borderId="3" xfId="3" applyNumberFormat="1" applyFont="1" applyFill="1" applyBorder="1" applyAlignment="1">
      <alignment horizontal="center" vertical="center" wrapText="1"/>
    </xf>
    <xf numFmtId="49" fontId="6" fillId="4" borderId="2" xfId="3" applyNumberFormat="1" applyFont="1" applyFill="1" applyBorder="1" applyAlignment="1">
      <alignment horizontal="center" vertical="center" wrapText="1"/>
    </xf>
    <xf numFmtId="49" fontId="6" fillId="4" borderId="6" xfId="3" applyNumberFormat="1" applyFont="1" applyFill="1" applyBorder="1" applyAlignment="1">
      <alignment horizontal="center" vertical="center" wrapText="1"/>
    </xf>
    <xf numFmtId="49" fontId="6" fillId="4" borderId="3" xfId="3" applyNumberFormat="1" applyFont="1" applyFill="1" applyBorder="1" applyAlignment="1">
      <alignment horizontal="center" vertical="center" wrapText="1"/>
    </xf>
    <xf numFmtId="49" fontId="3" fillId="4" borderId="2" xfId="3" applyNumberFormat="1" applyFont="1" applyFill="1" applyBorder="1" applyAlignment="1">
      <alignment horizontal="center" vertical="center" wrapText="1"/>
    </xf>
    <xf numFmtId="49" fontId="3" fillId="4" borderId="6" xfId="3" applyNumberFormat="1" applyFont="1" applyFill="1" applyBorder="1" applyAlignment="1">
      <alignment horizontal="center" vertical="center" wrapText="1"/>
    </xf>
    <xf numFmtId="49" fontId="3" fillId="4" borderId="3" xfId="3" applyNumberFormat="1" applyFont="1" applyFill="1" applyBorder="1" applyAlignment="1">
      <alignment horizontal="center" vertical="center" wrapText="1"/>
    </xf>
    <xf numFmtId="1" fontId="5" fillId="5" borderId="2" xfId="3" applyNumberFormat="1" applyFont="1" applyFill="1" applyBorder="1" applyAlignment="1">
      <alignment horizontal="center" vertical="center" wrapText="1"/>
    </xf>
    <xf numFmtId="1" fontId="5" fillId="5" borderId="6" xfId="3" applyNumberFormat="1" applyFont="1" applyFill="1" applyBorder="1" applyAlignment="1">
      <alignment horizontal="center" vertical="center" wrapText="1"/>
    </xf>
    <xf numFmtId="1" fontId="5" fillId="5" borderId="3" xfId="3" applyNumberFormat="1" applyFont="1" applyFill="1" applyBorder="1" applyAlignment="1">
      <alignment horizontal="center" vertical="center" wrapText="1"/>
    </xf>
    <xf numFmtId="182" fontId="5" fillId="5" borderId="2" xfId="3" applyNumberFormat="1" applyFont="1" applyFill="1" applyBorder="1" applyAlignment="1">
      <alignment horizontal="center" vertical="center" wrapText="1"/>
    </xf>
    <xf numFmtId="182" fontId="5" fillId="5" borderId="6" xfId="3" applyNumberFormat="1" applyFont="1" applyFill="1" applyBorder="1" applyAlignment="1">
      <alignment horizontal="center" vertical="center" wrapText="1"/>
    </xf>
    <xf numFmtId="182" fontId="5" fillId="5" borderId="3" xfId="3" applyNumberFormat="1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5" borderId="6" xfId="3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49" fontId="5" fillId="5" borderId="2" xfId="3" applyNumberFormat="1" applyFont="1" applyFill="1" applyBorder="1" applyAlignment="1">
      <alignment horizontal="center" vertical="center" wrapText="1"/>
    </xf>
    <xf numFmtId="49" fontId="5" fillId="5" borderId="6" xfId="3" applyNumberFormat="1" applyFont="1" applyFill="1" applyBorder="1" applyAlignment="1">
      <alignment horizontal="center" vertical="center" wrapText="1"/>
    </xf>
    <xf numFmtId="49" fontId="5" fillId="5" borderId="3" xfId="3" applyNumberFormat="1" applyFont="1" applyFill="1" applyBorder="1" applyAlignment="1">
      <alignment horizontal="center" vertical="center" wrapText="1"/>
    </xf>
    <xf numFmtId="176" fontId="5" fillId="10" borderId="2" xfId="3" applyNumberFormat="1" applyFont="1" applyFill="1" applyBorder="1" applyAlignment="1">
      <alignment horizontal="center" vertical="center" wrapText="1"/>
    </xf>
    <xf numFmtId="176" fontId="5" fillId="10" borderId="6" xfId="3" applyNumberFormat="1" applyFont="1" applyFill="1" applyBorder="1" applyAlignment="1">
      <alignment horizontal="center" vertical="center" wrapText="1"/>
    </xf>
    <xf numFmtId="176" fontId="5" fillId="10" borderId="3" xfId="3" applyNumberFormat="1" applyFont="1" applyFill="1" applyBorder="1" applyAlignment="1">
      <alignment horizontal="center" vertical="center" wrapText="1"/>
    </xf>
    <xf numFmtId="179" fontId="5" fillId="5" borderId="2" xfId="3" applyNumberFormat="1" applyFont="1" applyFill="1" applyBorder="1" applyAlignment="1">
      <alignment horizontal="center" vertical="center" wrapText="1"/>
    </xf>
    <xf numFmtId="179" fontId="5" fillId="5" borderId="6" xfId="3" applyNumberFormat="1" applyFont="1" applyFill="1" applyBorder="1" applyAlignment="1">
      <alignment horizontal="center" vertical="center" wrapText="1"/>
    </xf>
    <xf numFmtId="179" fontId="5" fillId="5" borderId="3" xfId="3" applyNumberFormat="1" applyFont="1" applyFill="1" applyBorder="1" applyAlignment="1">
      <alignment horizontal="center" vertical="center" wrapText="1"/>
    </xf>
    <xf numFmtId="0" fontId="3" fillId="5" borderId="2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3" fillId="5" borderId="3" xfId="3" applyFont="1" applyFill="1" applyBorder="1" applyAlignment="1">
      <alignment horizontal="center" vertical="center" wrapText="1"/>
    </xf>
    <xf numFmtId="49" fontId="3" fillId="9" borderId="2" xfId="3" applyNumberFormat="1" applyFont="1" applyFill="1" applyBorder="1" applyAlignment="1">
      <alignment horizontal="center" vertical="center" wrapText="1"/>
    </xf>
    <xf numFmtId="49" fontId="3" fillId="9" borderId="3" xfId="3" applyNumberFormat="1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177" fontId="5" fillId="4" borderId="2" xfId="3" applyNumberFormat="1" applyFont="1" applyFill="1" applyBorder="1" applyAlignment="1">
      <alignment horizontal="center" vertical="center" wrapText="1"/>
    </xf>
    <xf numFmtId="177" fontId="5" fillId="4" borderId="3" xfId="3" applyNumberFormat="1" applyFont="1" applyFill="1" applyBorder="1" applyAlignment="1">
      <alignment horizontal="center" vertical="center" wrapText="1"/>
    </xf>
    <xf numFmtId="181" fontId="5" fillId="4" borderId="2" xfId="3" applyNumberFormat="1" applyFont="1" applyFill="1" applyBorder="1" applyAlignment="1">
      <alignment horizontal="center" vertical="center" wrapText="1"/>
    </xf>
    <xf numFmtId="181" fontId="5" fillId="4" borderId="3" xfId="3" applyNumberFormat="1" applyFont="1" applyFill="1" applyBorder="1" applyAlignment="1">
      <alignment horizontal="center" vertical="center" wrapText="1"/>
    </xf>
    <xf numFmtId="177" fontId="7" fillId="4" borderId="2" xfId="3" applyNumberFormat="1" applyFont="1" applyFill="1" applyBorder="1" applyAlignment="1">
      <alignment horizontal="center" vertical="center" wrapText="1"/>
    </xf>
    <xf numFmtId="177" fontId="7" fillId="4" borderId="3" xfId="3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7" fillId="4" borderId="2" xfId="3" applyNumberFormat="1" applyFont="1" applyFill="1" applyBorder="1" applyAlignment="1">
      <alignment horizontal="center" vertical="center" wrapText="1"/>
    </xf>
    <xf numFmtId="49" fontId="7" fillId="4" borderId="6" xfId="3" applyNumberFormat="1" applyFont="1" applyFill="1" applyBorder="1" applyAlignment="1">
      <alignment horizontal="center" vertical="center" wrapText="1"/>
    </xf>
    <xf numFmtId="49" fontId="7" fillId="4" borderId="3" xfId="3" applyNumberFormat="1" applyFont="1" applyFill="1" applyBorder="1" applyAlignment="1">
      <alignment horizontal="center" vertical="center" wrapText="1"/>
    </xf>
    <xf numFmtId="49" fontId="14" fillId="4" borderId="2" xfId="3" applyNumberFormat="1" applyFont="1" applyFill="1" applyBorder="1" applyAlignment="1">
      <alignment horizontal="center" vertical="center" wrapText="1"/>
    </xf>
    <xf numFmtId="49" fontId="14" fillId="4" borderId="6" xfId="3" applyNumberFormat="1" applyFont="1" applyFill="1" applyBorder="1" applyAlignment="1">
      <alignment horizontal="center" vertical="center" wrapText="1"/>
    </xf>
    <xf numFmtId="49" fontId="14" fillId="4" borderId="3" xfId="3" applyNumberFormat="1" applyFont="1" applyFill="1" applyBorder="1" applyAlignment="1">
      <alignment horizontal="center" vertical="center" wrapText="1"/>
    </xf>
    <xf numFmtId="177" fontId="5" fillId="4" borderId="6" xfId="3" applyNumberFormat="1" applyFont="1" applyFill="1" applyBorder="1" applyAlignment="1">
      <alignment horizontal="center" vertical="center" wrapText="1"/>
    </xf>
    <xf numFmtId="182" fontId="5" fillId="4" borderId="2" xfId="3" applyNumberFormat="1" applyFont="1" applyFill="1" applyBorder="1" applyAlignment="1">
      <alignment horizontal="center" vertical="center" wrapText="1"/>
    </xf>
    <xf numFmtId="182" fontId="5" fillId="4" borderId="6" xfId="3" applyNumberFormat="1" applyFont="1" applyFill="1" applyBorder="1" applyAlignment="1">
      <alignment horizontal="center" vertical="center" wrapText="1"/>
    </xf>
    <xf numFmtId="182" fontId="5" fillId="4" borderId="3" xfId="3" applyNumberFormat="1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177" fontId="5" fillId="4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9" borderId="2" xfId="3" applyNumberFormat="1" applyFont="1" applyFill="1" applyBorder="1" applyAlignment="1">
      <alignment horizontal="center" vertical="center" wrapText="1"/>
    </xf>
    <xf numFmtId="177" fontId="5" fillId="9" borderId="3" xfId="3" applyNumberFormat="1" applyFont="1" applyFill="1" applyBorder="1" applyAlignment="1">
      <alignment horizontal="center" vertical="center" wrapText="1"/>
    </xf>
    <xf numFmtId="0" fontId="5" fillId="9" borderId="2" xfId="3" applyFont="1" applyFill="1" applyBorder="1" applyAlignment="1">
      <alignment horizontal="center" vertical="center" wrapText="1"/>
    </xf>
    <xf numFmtId="0" fontId="5" fillId="9" borderId="3" xfId="3" applyFont="1" applyFill="1" applyBorder="1" applyAlignment="1">
      <alignment horizontal="center" vertical="center" wrapText="1"/>
    </xf>
    <xf numFmtId="177" fontId="5" fillId="0" borderId="2" xfId="3" applyNumberFormat="1" applyFont="1" applyBorder="1" applyAlignment="1">
      <alignment horizontal="left" vertical="center" wrapText="1"/>
    </xf>
    <xf numFmtId="177" fontId="5" fillId="0" borderId="3" xfId="3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3" fillId="3" borderId="1" xfId="3" applyNumberFormat="1" applyFont="1" applyFill="1" applyBorder="1" applyAlignment="1">
      <alignment horizontal="center" vertical="center" wrapText="1"/>
    </xf>
    <xf numFmtId="49" fontId="5" fillId="3" borderId="1" xfId="3" applyNumberFormat="1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>
      <alignment horizontal="center" vertical="center" wrapText="1"/>
    </xf>
    <xf numFmtId="49" fontId="5" fillId="3" borderId="6" xfId="3" applyNumberFormat="1" applyFont="1" applyFill="1" applyBorder="1" applyAlignment="1">
      <alignment horizontal="center" vertical="center" wrapText="1"/>
    </xf>
    <xf numFmtId="49" fontId="5" fillId="3" borderId="3" xfId="3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12" fillId="0" borderId="2" xfId="3" applyNumberFormat="1" applyFont="1" applyBorder="1" applyAlignment="1">
      <alignment horizontal="center" vertical="center" wrapText="1"/>
    </xf>
    <xf numFmtId="177" fontId="12" fillId="0" borderId="6" xfId="3" applyNumberFormat="1" applyFont="1" applyBorder="1" applyAlignment="1">
      <alignment horizontal="center" vertical="center" wrapText="1"/>
    </xf>
    <xf numFmtId="177" fontId="12" fillId="0" borderId="3" xfId="3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176" fontId="5" fillId="4" borderId="1" xfId="3" applyNumberFormat="1" applyFont="1" applyFill="1" applyBorder="1" applyAlignment="1">
      <alignment horizontal="center" vertical="center" wrapText="1"/>
    </xf>
    <xf numFmtId="49" fontId="5" fillId="4" borderId="1" xfId="3" applyNumberFormat="1" applyFont="1" applyFill="1" applyBorder="1" applyAlignment="1">
      <alignment horizontal="center" vertical="center" wrapText="1"/>
    </xf>
    <xf numFmtId="182" fontId="5" fillId="4" borderId="1" xfId="3" applyNumberFormat="1" applyFont="1" applyFill="1" applyBorder="1" applyAlignment="1">
      <alignment horizontal="center" vertical="center" wrapText="1"/>
    </xf>
    <xf numFmtId="177" fontId="5" fillId="0" borderId="1" xfId="3" applyNumberFormat="1" applyFont="1" applyBorder="1" applyAlignment="1">
      <alignment horizontal="left" vertical="center" wrapText="1"/>
    </xf>
    <xf numFmtId="177" fontId="7" fillId="4" borderId="1" xfId="3" applyNumberFormat="1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  <xf numFmtId="178" fontId="5" fillId="0" borderId="2" xfId="3" applyNumberFormat="1" applyFont="1" applyBorder="1" applyAlignment="1">
      <alignment horizontal="left" vertical="center" wrapText="1"/>
    </xf>
    <xf numFmtId="178" fontId="5" fillId="0" borderId="6" xfId="3" applyNumberFormat="1" applyFont="1" applyBorder="1" applyAlignment="1">
      <alignment horizontal="left" vertical="center" wrapText="1"/>
    </xf>
    <xf numFmtId="178" fontId="5" fillId="0" borderId="3" xfId="3" applyNumberFormat="1" applyFont="1" applyBorder="1" applyAlignment="1">
      <alignment horizontal="left" vertical="center" wrapText="1"/>
    </xf>
    <xf numFmtId="178" fontId="5" fillId="4" borderId="2" xfId="3" applyNumberFormat="1" applyFont="1" applyFill="1" applyBorder="1" applyAlignment="1">
      <alignment horizontal="center" vertical="center" wrapText="1"/>
    </xf>
    <xf numFmtId="178" fontId="5" fillId="4" borderId="6" xfId="3" applyNumberFormat="1" applyFont="1" applyFill="1" applyBorder="1" applyAlignment="1">
      <alignment horizontal="center" vertical="center" wrapText="1"/>
    </xf>
    <xf numFmtId="178" fontId="5" fillId="4" borderId="3" xfId="3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77" fontId="7" fillId="4" borderId="6" xfId="3" applyNumberFormat="1" applyFont="1" applyFill="1" applyBorder="1" applyAlignment="1">
      <alignment horizontal="center" vertical="center" wrapText="1"/>
    </xf>
    <xf numFmtId="177" fontId="5" fillId="0" borderId="6" xfId="3" applyNumberFormat="1" applyFont="1" applyBorder="1" applyAlignment="1">
      <alignment horizontal="left" vertical="center" wrapText="1"/>
    </xf>
    <xf numFmtId="49" fontId="3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6" fillId="9" borderId="2" xfId="3" applyNumberFormat="1" applyFont="1" applyFill="1" applyBorder="1" applyAlignment="1">
      <alignment horizontal="center" vertical="center" wrapText="1"/>
    </xf>
    <xf numFmtId="49" fontId="6" fillId="9" borderId="3" xfId="3" applyNumberFormat="1" applyFont="1" applyFill="1" applyBorder="1" applyAlignment="1">
      <alignment horizontal="center" vertical="center" wrapText="1"/>
    </xf>
    <xf numFmtId="49" fontId="5" fillId="9" borderId="2" xfId="3" applyNumberFormat="1" applyFont="1" applyFill="1" applyBorder="1" applyAlignment="1">
      <alignment horizontal="center" vertical="center" wrapText="1"/>
    </xf>
    <xf numFmtId="49" fontId="5" fillId="9" borderId="3" xfId="3" applyNumberFormat="1" applyFont="1" applyFill="1" applyBorder="1" applyAlignment="1">
      <alignment horizontal="center" vertical="center" wrapText="1"/>
    </xf>
    <xf numFmtId="181" fontId="5" fillId="4" borderId="6" xfId="3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180" fontId="5" fillId="4" borderId="2" xfId="3" applyNumberFormat="1" applyFont="1" applyFill="1" applyBorder="1" applyAlignment="1">
      <alignment horizontal="center" vertical="center" wrapText="1"/>
    </xf>
    <xf numFmtId="180" fontId="5" fillId="4" borderId="6" xfId="3" applyNumberFormat="1" applyFont="1" applyFill="1" applyBorder="1" applyAlignment="1">
      <alignment horizontal="center" vertical="center" wrapText="1"/>
    </xf>
    <xf numFmtId="180" fontId="5" fillId="4" borderId="3" xfId="3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77" fontId="5" fillId="2" borderId="1" xfId="3" applyNumberFormat="1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177" fontId="6" fillId="4" borderId="1" xfId="3" applyNumberFormat="1" applyFont="1" applyFill="1" applyBorder="1" applyAlignment="1">
      <alignment horizontal="center" vertical="center" wrapText="1"/>
    </xf>
    <xf numFmtId="176" fontId="5" fillId="10" borderId="1" xfId="3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179" fontId="5" fillId="5" borderId="1" xfId="3" applyNumberFormat="1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49" fontId="6" fillId="5" borderId="1" xfId="3" applyNumberFormat="1" applyFont="1" applyFill="1" applyBorder="1" applyAlignment="1">
      <alignment horizontal="center" vertical="center" wrapText="1"/>
    </xf>
    <xf numFmtId="49" fontId="5" fillId="5" borderId="1" xfId="3" applyNumberFormat="1" applyFont="1" applyFill="1" applyBorder="1" applyAlignment="1">
      <alignment horizontal="center" vertical="center" wrapText="1"/>
    </xf>
    <xf numFmtId="49" fontId="3" fillId="5" borderId="1" xfId="3" applyNumberFormat="1" applyFont="1" applyFill="1" applyBorder="1" applyAlignment="1">
      <alignment horizontal="center" vertical="center" wrapText="1"/>
    </xf>
    <xf numFmtId="49" fontId="6" fillId="5" borderId="2" xfId="3" applyNumberFormat="1" applyFont="1" applyFill="1" applyBorder="1" applyAlignment="1">
      <alignment horizontal="center" vertical="center" wrapText="1"/>
    </xf>
    <xf numFmtId="49" fontId="6" fillId="5" borderId="6" xfId="3" applyNumberFormat="1" applyFont="1" applyFill="1" applyBorder="1" applyAlignment="1">
      <alignment horizontal="center" vertical="center" wrapText="1"/>
    </xf>
    <xf numFmtId="49" fontId="6" fillId="5" borderId="3" xfId="3" applyNumberFormat="1" applyFont="1" applyFill="1" applyBorder="1" applyAlignment="1">
      <alignment horizontal="center" vertical="center" wrapText="1"/>
    </xf>
    <xf numFmtId="0" fontId="5" fillId="5" borderId="10" xfId="3" applyFont="1" applyFill="1" applyBorder="1" applyAlignment="1">
      <alignment horizontal="center" vertical="center" wrapText="1"/>
    </xf>
    <xf numFmtId="0" fontId="5" fillId="5" borderId="11" xfId="3" applyFont="1" applyFill="1" applyBorder="1" applyAlignment="1">
      <alignment horizontal="center" vertical="center" wrapText="1"/>
    </xf>
    <xf numFmtId="0" fontId="5" fillId="5" borderId="12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182" fontId="5" fillId="5" borderId="1" xfId="3" applyNumberFormat="1" applyFont="1" applyFill="1" applyBorder="1" applyAlignment="1">
      <alignment horizontal="center" vertical="center" wrapText="1"/>
    </xf>
    <xf numFmtId="0" fontId="6" fillId="5" borderId="2" xfId="3" applyFont="1" applyFill="1" applyBorder="1" applyAlignment="1">
      <alignment horizontal="center" vertical="center" wrapText="1"/>
    </xf>
    <xf numFmtId="0" fontId="6" fillId="5" borderId="3" xfId="3" applyFont="1" applyFill="1" applyBorder="1" applyAlignment="1">
      <alignment horizontal="center" vertical="center" wrapText="1"/>
    </xf>
    <xf numFmtId="177" fontId="5" fillId="5" borderId="1" xfId="3" applyNumberFormat="1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/>
    </xf>
    <xf numFmtId="0" fontId="5" fillId="10" borderId="2" xfId="3" applyFont="1" applyFill="1" applyBorder="1" applyAlignment="1">
      <alignment horizontal="center" vertical="center" wrapText="1"/>
    </xf>
    <xf numFmtId="0" fontId="5" fillId="10" borderId="6" xfId="3" applyFont="1" applyFill="1" applyBorder="1" applyAlignment="1">
      <alignment horizontal="center" vertical="center" wrapText="1"/>
    </xf>
    <xf numFmtId="0" fontId="5" fillId="10" borderId="3" xfId="3" applyFont="1" applyFill="1" applyBorder="1" applyAlignment="1">
      <alignment horizontal="center" vertical="center" wrapText="1"/>
    </xf>
    <xf numFmtId="0" fontId="7" fillId="5" borderId="2" xfId="3" applyFont="1" applyFill="1" applyBorder="1" applyAlignment="1">
      <alignment horizontal="center" vertical="center" wrapText="1"/>
    </xf>
    <xf numFmtId="0" fontId="7" fillId="5" borderId="6" xfId="3" applyFont="1" applyFill="1" applyBorder="1" applyAlignment="1">
      <alignment horizontal="center" vertical="center" wrapText="1"/>
    </xf>
    <xf numFmtId="0" fontId="7" fillId="5" borderId="3" xfId="3" applyFont="1" applyFill="1" applyBorder="1" applyAlignment="1">
      <alignment horizontal="center" vertical="center" wrapText="1"/>
    </xf>
    <xf numFmtId="177" fontId="5" fillId="9" borderId="1" xfId="3" applyNumberFormat="1" applyFont="1" applyFill="1" applyBorder="1" applyAlignment="1">
      <alignment horizontal="center" vertical="center" wrapText="1"/>
    </xf>
    <xf numFmtId="182" fontId="5" fillId="9" borderId="1" xfId="3" applyNumberFormat="1" applyFont="1" applyFill="1" applyBorder="1" applyAlignment="1">
      <alignment horizontal="center" vertical="center" wrapText="1"/>
    </xf>
    <xf numFmtId="177" fontId="7" fillId="9" borderId="2" xfId="3" applyNumberFormat="1" applyFont="1" applyFill="1" applyBorder="1" applyAlignment="1">
      <alignment horizontal="center" vertical="center" wrapText="1"/>
    </xf>
    <xf numFmtId="177" fontId="7" fillId="9" borderId="6" xfId="3" applyNumberFormat="1" applyFont="1" applyFill="1" applyBorder="1" applyAlignment="1">
      <alignment horizontal="center" vertical="center" wrapText="1"/>
    </xf>
    <xf numFmtId="177" fontId="7" fillId="9" borderId="1" xfId="3" applyNumberFormat="1" applyFont="1" applyFill="1" applyBorder="1" applyAlignment="1">
      <alignment horizontal="center" vertical="center" wrapText="1"/>
    </xf>
    <xf numFmtId="176" fontId="5" fillId="9" borderId="1" xfId="3" applyNumberFormat="1" applyFont="1" applyFill="1" applyBorder="1" applyAlignment="1">
      <alignment horizontal="center" vertical="center" wrapText="1"/>
    </xf>
    <xf numFmtId="49" fontId="6" fillId="9" borderId="1" xfId="3" applyNumberFormat="1" applyFont="1" applyFill="1" applyBorder="1" applyAlignment="1">
      <alignment horizontal="center" vertical="center" wrapText="1"/>
    </xf>
    <xf numFmtId="49" fontId="5" fillId="9" borderId="1" xfId="3" applyNumberFormat="1" applyFont="1" applyFill="1" applyBorder="1" applyAlignment="1">
      <alignment horizontal="center" vertical="center" wrapText="1"/>
    </xf>
    <xf numFmtId="49" fontId="3" fillId="9" borderId="1" xfId="3" applyNumberFormat="1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177" fontId="7" fillId="9" borderId="3" xfId="3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</cellXfs>
  <cellStyles count="7">
    <cellStyle name="一般" xfId="0" builtinId="0"/>
    <cellStyle name="一般 2" xfId="1" xr:uid="{00000000-0005-0000-0000-000001000000}"/>
    <cellStyle name="一般 3" xfId="2" xr:uid="{00000000-0005-0000-0000-000002000000}"/>
    <cellStyle name="一般_Sheet1" xfId="3" xr:uid="{00000000-0005-0000-0000-000003000000}"/>
    <cellStyle name="一般_國中" xfId="4" xr:uid="{00000000-0005-0000-0000-000004000000}"/>
    <cellStyle name="千分位" xfId="6" builtinId="3"/>
    <cellStyle name="千分位[0] 2" xfId="5" xr:uid="{00000000-0005-0000-0000-000005000000}"/>
  </cellStyles>
  <dxfs count="0"/>
  <tableStyles count="0" defaultTableStyle="TableStyleMedium9" defaultPivotStyle="PivotStyleLight16"/>
  <colors>
    <mruColors>
      <color rgb="FFFFCC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0D4F-43B8-4428-BF8F-CC6911C7B861}">
  <sheetPr codeName="工作表1"/>
  <dimension ref="A1:AO139"/>
  <sheetViews>
    <sheetView tabSelected="1" workbookViewId="0">
      <pane xSplit="6" ySplit="4" topLeftCell="G134" activePane="bottomRight" state="frozen"/>
      <selection pane="topRight" activeCell="G1" sqref="G1"/>
      <selection pane="bottomLeft" activeCell="A5" sqref="A5"/>
      <selection pane="bottomRight" activeCell="V125" sqref="V125:V126"/>
    </sheetView>
  </sheetViews>
  <sheetFormatPr defaultRowHeight="16.5"/>
  <cols>
    <col min="1" max="1" width="4.5" style="37" bestFit="1" customWidth="1"/>
    <col min="2" max="2" width="4.875" customWidth="1"/>
    <col min="3" max="3" width="4.5" style="86" bestFit="1" customWidth="1"/>
    <col min="4" max="4" width="4.5" bestFit="1" customWidth="1"/>
    <col min="5" max="5" width="7.5" style="86" bestFit="1" customWidth="1"/>
    <col min="6" max="6" width="9" customWidth="1"/>
    <col min="7" max="9" width="6" customWidth="1"/>
    <col min="10" max="10" width="5.625" bestFit="1" customWidth="1"/>
    <col min="11" max="11" width="6" customWidth="1"/>
    <col min="12" max="12" width="4.5" customWidth="1"/>
    <col min="13" max="13" width="8" customWidth="1"/>
    <col min="14" max="14" width="6" customWidth="1"/>
    <col min="15" max="15" width="9" customWidth="1"/>
    <col min="16" max="16" width="7.5" customWidth="1"/>
    <col min="17" max="17" width="6.125" customWidth="1"/>
    <col min="18" max="18" width="7.5" customWidth="1"/>
    <col min="19" max="19" width="8.5" customWidth="1"/>
    <col min="20" max="20" width="7.125" customWidth="1"/>
    <col min="21" max="21" width="10.75" customWidth="1"/>
    <col min="22" max="22" width="38.75" customWidth="1"/>
  </cols>
  <sheetData>
    <row r="1" spans="1:24" s="1" customFormat="1" ht="24" customHeight="1">
      <c r="A1" s="158" t="s">
        <v>274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spans="1:24" ht="15" customHeight="1">
      <c r="A2" s="159" t="s">
        <v>0</v>
      </c>
      <c r="B2" s="160" t="s">
        <v>41</v>
      </c>
      <c r="C2" s="160" t="s">
        <v>56</v>
      </c>
      <c r="D2" s="160" t="s">
        <v>42</v>
      </c>
      <c r="E2" s="160" t="s">
        <v>57</v>
      </c>
      <c r="F2" s="160" t="s">
        <v>58</v>
      </c>
      <c r="G2" s="160" t="s">
        <v>59</v>
      </c>
      <c r="H2" s="160" t="s">
        <v>60</v>
      </c>
      <c r="I2" s="160" t="s">
        <v>61</v>
      </c>
      <c r="J2" s="160" t="s">
        <v>62</v>
      </c>
      <c r="K2" s="160" t="s">
        <v>63</v>
      </c>
      <c r="L2" s="160" t="s">
        <v>334</v>
      </c>
      <c r="M2" s="161" t="s">
        <v>64</v>
      </c>
      <c r="N2" s="160" t="s">
        <v>335</v>
      </c>
      <c r="O2" s="160" t="s">
        <v>65</v>
      </c>
      <c r="P2" s="164" t="s">
        <v>66</v>
      </c>
      <c r="Q2" s="164"/>
      <c r="R2" s="164"/>
      <c r="S2" s="164"/>
      <c r="T2" s="164"/>
      <c r="U2" s="164"/>
      <c r="V2" s="168" t="s">
        <v>211</v>
      </c>
    </row>
    <row r="3" spans="1:24" ht="15" customHeight="1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2"/>
      <c r="N3" s="160"/>
      <c r="O3" s="160"/>
      <c r="P3" s="164" t="s">
        <v>67</v>
      </c>
      <c r="Q3" s="164" t="s">
        <v>68</v>
      </c>
      <c r="R3" s="164" t="s">
        <v>69</v>
      </c>
      <c r="S3" s="4" t="s">
        <v>70</v>
      </c>
      <c r="T3" s="164" t="s">
        <v>71</v>
      </c>
      <c r="U3" s="164" t="s">
        <v>72</v>
      </c>
      <c r="V3" s="169"/>
    </row>
    <row r="4" spans="1:24" ht="15" customHeight="1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3"/>
      <c r="N4" s="160"/>
      <c r="O4" s="160"/>
      <c r="P4" s="164"/>
      <c r="Q4" s="164"/>
      <c r="R4" s="164"/>
      <c r="S4" s="29" t="s">
        <v>73</v>
      </c>
      <c r="T4" s="164"/>
      <c r="U4" s="164"/>
      <c r="V4" s="170"/>
    </row>
    <row r="5" spans="1:24" s="1" customFormat="1" ht="42" customHeight="1">
      <c r="A5" s="50" t="s">
        <v>192</v>
      </c>
      <c r="B5" s="51" t="s">
        <v>340</v>
      </c>
      <c r="C5" s="52" t="s">
        <v>196</v>
      </c>
      <c r="D5" s="48" t="s">
        <v>92</v>
      </c>
      <c r="E5" s="48" t="s">
        <v>339</v>
      </c>
      <c r="F5" s="48" t="s">
        <v>339</v>
      </c>
      <c r="G5" s="30">
        <v>0</v>
      </c>
      <c r="H5" s="30">
        <v>0</v>
      </c>
      <c r="I5" s="75">
        <v>230</v>
      </c>
      <c r="J5" s="48">
        <f t="shared" ref="J5" si="0">SUM(G5:I5)</f>
        <v>230</v>
      </c>
      <c r="K5" s="49">
        <f t="shared" ref="K5" si="1">SUM(J5:J5)</f>
        <v>230</v>
      </c>
      <c r="L5" s="52" t="s">
        <v>341</v>
      </c>
      <c r="M5" s="77" t="s">
        <v>314</v>
      </c>
      <c r="N5" s="78">
        <v>3.5</v>
      </c>
      <c r="O5" s="47">
        <f t="shared" ref="O5" si="2">K5/N5/2</f>
        <v>32.857142857142854</v>
      </c>
      <c r="P5" s="47" t="s">
        <v>311</v>
      </c>
      <c r="Q5" s="31">
        <v>2</v>
      </c>
      <c r="R5" s="31">
        <v>2</v>
      </c>
      <c r="S5" s="31">
        <v>2</v>
      </c>
      <c r="T5" s="48">
        <v>2</v>
      </c>
      <c r="U5" s="47" t="s">
        <v>342</v>
      </c>
      <c r="V5" s="57"/>
      <c r="W5" s="89"/>
      <c r="X5"/>
    </row>
    <row r="6" spans="1:24" s="1" customFormat="1" ht="24.75" customHeight="1">
      <c r="A6" s="171" t="s">
        <v>193</v>
      </c>
      <c r="B6" s="172" t="s">
        <v>244</v>
      </c>
      <c r="C6" s="173" t="s">
        <v>199</v>
      </c>
      <c r="D6" s="173" t="s">
        <v>74</v>
      </c>
      <c r="E6" s="173" t="s">
        <v>55</v>
      </c>
      <c r="F6" s="6" t="s">
        <v>113</v>
      </c>
      <c r="G6" s="70">
        <v>21</v>
      </c>
      <c r="H6" s="70">
        <v>16</v>
      </c>
      <c r="I6" s="16">
        <v>0</v>
      </c>
      <c r="J6" s="7">
        <f t="shared" ref="J6:J12" si="3">SUM(G6:I6)</f>
        <v>37</v>
      </c>
      <c r="K6" s="174">
        <f>SUM(J6:J12)</f>
        <v>326</v>
      </c>
      <c r="L6" s="175" t="s">
        <v>125</v>
      </c>
      <c r="M6" s="6" t="s">
        <v>95</v>
      </c>
      <c r="N6" s="176">
        <v>4</v>
      </c>
      <c r="O6" s="149">
        <f>K6/N6/3</f>
        <v>27.166666666666668</v>
      </c>
      <c r="P6" s="149" t="s">
        <v>311</v>
      </c>
      <c r="Q6" s="149">
        <v>2</v>
      </c>
      <c r="R6" s="149">
        <v>2</v>
      </c>
      <c r="S6" s="178">
        <v>2</v>
      </c>
      <c r="T6" s="149">
        <v>3</v>
      </c>
      <c r="U6" s="149" t="s">
        <v>268</v>
      </c>
      <c r="V6" s="177" t="s">
        <v>347</v>
      </c>
      <c r="W6"/>
      <c r="X6"/>
    </row>
    <row r="7" spans="1:24" s="1" customFormat="1" ht="15" customHeight="1">
      <c r="A7" s="171"/>
      <c r="B7" s="172"/>
      <c r="C7" s="173"/>
      <c r="D7" s="173"/>
      <c r="E7" s="173"/>
      <c r="F7" s="6" t="s">
        <v>114</v>
      </c>
      <c r="G7" s="70">
        <v>5</v>
      </c>
      <c r="H7" s="70">
        <v>9</v>
      </c>
      <c r="I7" s="16">
        <v>0</v>
      </c>
      <c r="J7" s="7">
        <f t="shared" si="3"/>
        <v>14</v>
      </c>
      <c r="K7" s="174"/>
      <c r="L7" s="175"/>
      <c r="M7" s="6" t="s">
        <v>95</v>
      </c>
      <c r="N7" s="176"/>
      <c r="O7" s="149"/>
      <c r="P7" s="149"/>
      <c r="Q7" s="149"/>
      <c r="R7" s="149"/>
      <c r="S7" s="178"/>
      <c r="T7" s="149"/>
      <c r="U7" s="149"/>
      <c r="V7" s="177"/>
    </row>
    <row r="8" spans="1:24" s="1" customFormat="1" ht="15" customHeight="1">
      <c r="A8" s="171"/>
      <c r="B8" s="172"/>
      <c r="C8" s="173"/>
      <c r="D8" s="173"/>
      <c r="E8" s="173"/>
      <c r="F8" s="6" t="s">
        <v>115</v>
      </c>
      <c r="G8" s="70">
        <v>8</v>
      </c>
      <c r="H8" s="70">
        <v>9</v>
      </c>
      <c r="I8" s="16">
        <v>0</v>
      </c>
      <c r="J8" s="7">
        <f t="shared" si="3"/>
        <v>17</v>
      </c>
      <c r="K8" s="174"/>
      <c r="L8" s="175"/>
      <c r="M8" s="6" t="s">
        <v>95</v>
      </c>
      <c r="N8" s="176"/>
      <c r="O8" s="149"/>
      <c r="P8" s="149"/>
      <c r="Q8" s="149"/>
      <c r="R8" s="149"/>
      <c r="S8" s="178"/>
      <c r="T8" s="149"/>
      <c r="U8" s="149"/>
      <c r="V8" s="177"/>
      <c r="W8"/>
      <c r="X8"/>
    </row>
    <row r="9" spans="1:24" s="1" customFormat="1" ht="15" customHeight="1">
      <c r="A9" s="171"/>
      <c r="B9" s="172"/>
      <c r="C9" s="173"/>
      <c r="D9" s="173"/>
      <c r="E9" s="173"/>
      <c r="F9" s="6" t="s">
        <v>117</v>
      </c>
      <c r="G9" s="70">
        <v>6</v>
      </c>
      <c r="H9" s="70">
        <v>13</v>
      </c>
      <c r="I9" s="16">
        <v>0</v>
      </c>
      <c r="J9" s="7">
        <f t="shared" si="3"/>
        <v>19</v>
      </c>
      <c r="K9" s="174"/>
      <c r="L9" s="175"/>
      <c r="M9" s="69" t="s">
        <v>230</v>
      </c>
      <c r="N9" s="176"/>
      <c r="O9" s="149"/>
      <c r="P9" s="149"/>
      <c r="Q9" s="149"/>
      <c r="R9" s="149"/>
      <c r="S9" s="178"/>
      <c r="T9" s="149"/>
      <c r="U9" s="149"/>
      <c r="V9" s="177"/>
      <c r="W9"/>
      <c r="X9"/>
    </row>
    <row r="10" spans="1:24" s="1" customFormat="1" ht="15" customHeight="1">
      <c r="A10" s="171"/>
      <c r="B10" s="172"/>
      <c r="C10" s="173"/>
      <c r="D10" s="173"/>
      <c r="E10" s="173"/>
      <c r="F10" s="6" t="s">
        <v>118</v>
      </c>
      <c r="G10" s="70">
        <v>12</v>
      </c>
      <c r="H10" s="70">
        <v>7</v>
      </c>
      <c r="I10" s="16">
        <v>0</v>
      </c>
      <c r="J10" s="7">
        <f t="shared" si="3"/>
        <v>19</v>
      </c>
      <c r="K10" s="174"/>
      <c r="L10" s="175"/>
      <c r="M10" s="69" t="s">
        <v>230</v>
      </c>
      <c r="N10" s="176"/>
      <c r="O10" s="149"/>
      <c r="P10" s="149"/>
      <c r="Q10" s="149"/>
      <c r="R10" s="149"/>
      <c r="S10" s="178"/>
      <c r="T10" s="149"/>
      <c r="U10" s="149"/>
      <c r="V10" s="177"/>
      <c r="W10"/>
      <c r="X10"/>
    </row>
    <row r="11" spans="1:24" s="1" customFormat="1" ht="15" customHeight="1">
      <c r="A11" s="171"/>
      <c r="B11" s="172"/>
      <c r="C11" s="173"/>
      <c r="D11" s="173"/>
      <c r="E11" s="173"/>
      <c r="F11" s="6" t="s">
        <v>43</v>
      </c>
      <c r="G11" s="16">
        <v>0</v>
      </c>
      <c r="H11" s="16">
        <v>0</v>
      </c>
      <c r="I11" s="16">
        <v>55</v>
      </c>
      <c r="J11" s="7">
        <f t="shared" si="3"/>
        <v>55</v>
      </c>
      <c r="K11" s="174"/>
      <c r="L11" s="175"/>
      <c r="M11" s="69" t="s">
        <v>237</v>
      </c>
      <c r="N11" s="176"/>
      <c r="O11" s="149"/>
      <c r="P11" s="149"/>
      <c r="Q11" s="149"/>
      <c r="R11" s="149"/>
      <c r="S11" s="178"/>
      <c r="T11" s="149"/>
      <c r="U11" s="149"/>
      <c r="V11" s="177"/>
    </row>
    <row r="12" spans="1:24" s="1" customFormat="1" ht="15" customHeight="1">
      <c r="A12" s="171"/>
      <c r="B12" s="172"/>
      <c r="C12" s="173"/>
      <c r="D12" s="173"/>
      <c r="E12" s="173"/>
      <c r="F12" s="6" t="s">
        <v>119</v>
      </c>
      <c r="G12" s="70">
        <v>80</v>
      </c>
      <c r="H12" s="70">
        <v>85</v>
      </c>
      <c r="I12" s="16">
        <v>0</v>
      </c>
      <c r="J12" s="7">
        <f t="shared" si="3"/>
        <v>165</v>
      </c>
      <c r="K12" s="174"/>
      <c r="L12" s="175"/>
      <c r="M12" s="69" t="s">
        <v>237</v>
      </c>
      <c r="N12" s="176"/>
      <c r="O12" s="149"/>
      <c r="P12" s="149"/>
      <c r="Q12" s="149"/>
      <c r="R12" s="149"/>
      <c r="S12" s="178"/>
      <c r="T12" s="149"/>
      <c r="U12" s="149"/>
      <c r="V12" s="177"/>
      <c r="W12"/>
      <c r="X12"/>
    </row>
    <row r="13" spans="1:24" s="1" customFormat="1">
      <c r="A13" s="99" t="s">
        <v>194</v>
      </c>
      <c r="B13" s="96" t="s">
        <v>275</v>
      </c>
      <c r="C13" s="90" t="s">
        <v>196</v>
      </c>
      <c r="D13" s="125" t="s">
        <v>74</v>
      </c>
      <c r="E13" s="125" t="s">
        <v>123</v>
      </c>
      <c r="F13" s="6" t="s">
        <v>124</v>
      </c>
      <c r="G13" s="70">
        <v>10</v>
      </c>
      <c r="H13" s="70">
        <v>8</v>
      </c>
      <c r="I13" s="16">
        <v>0</v>
      </c>
      <c r="J13" s="7">
        <f t="shared" ref="J13:J19" si="4">SUM(G13:I13)</f>
        <v>18</v>
      </c>
      <c r="K13" s="93">
        <f>SUM(J13:J19)</f>
        <v>132</v>
      </c>
      <c r="L13" s="90" t="s">
        <v>125</v>
      </c>
      <c r="M13" s="6" t="s">
        <v>90</v>
      </c>
      <c r="N13" s="145">
        <v>4</v>
      </c>
      <c r="O13" s="183">
        <f>K13/N13/2</f>
        <v>16.5</v>
      </c>
      <c r="P13" s="183" t="s">
        <v>307</v>
      </c>
      <c r="Q13" s="136">
        <v>1</v>
      </c>
      <c r="R13" s="136">
        <v>1</v>
      </c>
      <c r="S13" s="183">
        <v>2</v>
      </c>
      <c r="T13" s="149">
        <v>2</v>
      </c>
      <c r="U13" s="183" t="s">
        <v>261</v>
      </c>
      <c r="V13" s="180" t="s">
        <v>229</v>
      </c>
      <c r="W13"/>
      <c r="X13"/>
    </row>
    <row r="14" spans="1:24" s="1" customFormat="1">
      <c r="A14" s="100"/>
      <c r="B14" s="97"/>
      <c r="C14" s="91"/>
      <c r="D14" s="179"/>
      <c r="E14" s="179"/>
      <c r="F14" s="6" t="s">
        <v>4</v>
      </c>
      <c r="G14" s="70">
        <v>5</v>
      </c>
      <c r="H14" s="70">
        <v>2</v>
      </c>
      <c r="I14" s="17" t="s">
        <v>206</v>
      </c>
      <c r="J14" s="7">
        <f t="shared" si="4"/>
        <v>7</v>
      </c>
      <c r="K14" s="94"/>
      <c r="L14" s="91"/>
      <c r="M14" s="6" t="s">
        <v>90</v>
      </c>
      <c r="N14" s="146"/>
      <c r="O14" s="184"/>
      <c r="P14" s="184"/>
      <c r="Q14" s="186"/>
      <c r="R14" s="186"/>
      <c r="S14" s="184"/>
      <c r="T14" s="149"/>
      <c r="U14" s="184"/>
      <c r="V14" s="181"/>
      <c r="W14"/>
      <c r="X14"/>
    </row>
    <row r="15" spans="1:24" s="1" customFormat="1" ht="15" customHeight="1">
      <c r="A15" s="100"/>
      <c r="B15" s="97"/>
      <c r="C15" s="91"/>
      <c r="D15" s="179"/>
      <c r="E15" s="179"/>
      <c r="F15" s="6" t="s">
        <v>126</v>
      </c>
      <c r="G15" s="70">
        <v>8</v>
      </c>
      <c r="H15" s="70">
        <v>9</v>
      </c>
      <c r="I15" s="16">
        <v>0</v>
      </c>
      <c r="J15" s="7">
        <f t="shared" si="4"/>
        <v>17</v>
      </c>
      <c r="K15" s="94"/>
      <c r="L15" s="91"/>
      <c r="M15" s="6" t="s">
        <v>116</v>
      </c>
      <c r="N15" s="146"/>
      <c r="O15" s="184"/>
      <c r="P15" s="184"/>
      <c r="Q15" s="186"/>
      <c r="R15" s="186"/>
      <c r="S15" s="184"/>
      <c r="T15" s="149"/>
      <c r="U15" s="184"/>
      <c r="V15" s="181"/>
      <c r="W15"/>
      <c r="X15"/>
    </row>
    <row r="16" spans="1:24" s="1" customFormat="1" ht="15" customHeight="1">
      <c r="A16" s="100"/>
      <c r="B16" s="97"/>
      <c r="C16" s="91"/>
      <c r="D16" s="179"/>
      <c r="E16" s="179"/>
      <c r="F16" s="6" t="s">
        <v>47</v>
      </c>
      <c r="G16" s="70">
        <v>7</v>
      </c>
      <c r="H16" s="70">
        <v>7</v>
      </c>
      <c r="I16" s="16">
        <v>0</v>
      </c>
      <c r="J16" s="7">
        <f t="shared" si="4"/>
        <v>14</v>
      </c>
      <c r="K16" s="94"/>
      <c r="L16" s="91"/>
      <c r="M16" s="6" t="s">
        <v>116</v>
      </c>
      <c r="N16" s="146"/>
      <c r="O16" s="184"/>
      <c r="P16" s="184"/>
      <c r="Q16" s="186"/>
      <c r="R16" s="186"/>
      <c r="S16" s="184"/>
      <c r="T16" s="149"/>
      <c r="U16" s="184"/>
      <c r="V16" s="181"/>
    </row>
    <row r="17" spans="1:26" s="1" customFormat="1" ht="15" customHeight="1">
      <c r="A17" s="100"/>
      <c r="B17" s="97"/>
      <c r="C17" s="91"/>
      <c r="D17" s="179"/>
      <c r="E17" s="179"/>
      <c r="F17" s="6" t="s">
        <v>48</v>
      </c>
      <c r="G17" s="70">
        <v>19</v>
      </c>
      <c r="H17" s="70">
        <v>25</v>
      </c>
      <c r="I17" s="16">
        <v>0</v>
      </c>
      <c r="J17" s="7">
        <f t="shared" si="4"/>
        <v>44</v>
      </c>
      <c r="K17" s="94"/>
      <c r="L17" s="91"/>
      <c r="M17" s="6" t="s">
        <v>128</v>
      </c>
      <c r="N17" s="146"/>
      <c r="O17" s="184"/>
      <c r="P17" s="184"/>
      <c r="Q17" s="186"/>
      <c r="R17" s="186"/>
      <c r="S17" s="184"/>
      <c r="T17" s="149"/>
      <c r="U17" s="184"/>
      <c r="V17" s="181"/>
      <c r="W17"/>
      <c r="X17"/>
    </row>
    <row r="18" spans="1:26" s="1" customFormat="1" ht="15" customHeight="1">
      <c r="A18" s="100"/>
      <c r="B18" s="97"/>
      <c r="C18" s="91"/>
      <c r="D18" s="179"/>
      <c r="E18" s="179"/>
      <c r="F18" s="6" t="s">
        <v>46</v>
      </c>
      <c r="G18" s="70">
        <v>3</v>
      </c>
      <c r="H18" s="70">
        <v>7</v>
      </c>
      <c r="I18" s="16">
        <v>0</v>
      </c>
      <c r="J18" s="7">
        <f t="shared" si="4"/>
        <v>10</v>
      </c>
      <c r="K18" s="94"/>
      <c r="L18" s="91"/>
      <c r="M18" s="6" t="s">
        <v>128</v>
      </c>
      <c r="N18" s="146"/>
      <c r="O18" s="184"/>
      <c r="P18" s="184"/>
      <c r="Q18" s="186"/>
      <c r="R18" s="186"/>
      <c r="S18" s="184"/>
      <c r="T18" s="149"/>
      <c r="U18" s="184"/>
      <c r="V18" s="181"/>
      <c r="W18"/>
      <c r="X18"/>
    </row>
    <row r="19" spans="1:26" s="1" customFormat="1" ht="15" customHeight="1">
      <c r="A19" s="101"/>
      <c r="B19" s="98"/>
      <c r="C19" s="92"/>
      <c r="D19" s="126"/>
      <c r="E19" s="126"/>
      <c r="F19" s="6" t="s">
        <v>129</v>
      </c>
      <c r="G19" s="16">
        <v>0</v>
      </c>
      <c r="H19" s="16">
        <v>0</v>
      </c>
      <c r="I19" s="70">
        <v>22</v>
      </c>
      <c r="J19" s="7">
        <f t="shared" si="4"/>
        <v>22</v>
      </c>
      <c r="K19" s="95"/>
      <c r="L19" s="92"/>
      <c r="M19" s="6" t="s">
        <v>243</v>
      </c>
      <c r="N19" s="147"/>
      <c r="O19" s="185"/>
      <c r="P19" s="185"/>
      <c r="Q19" s="137"/>
      <c r="R19" s="137"/>
      <c r="S19" s="185"/>
      <c r="T19" s="149"/>
      <c r="U19" s="185"/>
      <c r="V19" s="182"/>
      <c r="W19"/>
      <c r="X19"/>
    </row>
    <row r="20" spans="1:26" s="1" customFormat="1" ht="15" customHeight="1">
      <c r="A20" s="99" t="s">
        <v>195</v>
      </c>
      <c r="B20" s="96" t="s">
        <v>276</v>
      </c>
      <c r="C20" s="90" t="s">
        <v>198</v>
      </c>
      <c r="D20" s="90" t="s">
        <v>74</v>
      </c>
      <c r="E20" s="90" t="s">
        <v>130</v>
      </c>
      <c r="F20" s="6" t="s">
        <v>3</v>
      </c>
      <c r="G20" s="70">
        <v>26</v>
      </c>
      <c r="H20" s="70">
        <v>22</v>
      </c>
      <c r="I20" s="17" t="s">
        <v>206</v>
      </c>
      <c r="J20" s="7">
        <f>SUM(G20:I20)</f>
        <v>48</v>
      </c>
      <c r="K20" s="93">
        <f>SUM(J20:J24)</f>
        <v>159</v>
      </c>
      <c r="L20" s="90" t="s">
        <v>191</v>
      </c>
      <c r="M20" s="6" t="s">
        <v>95</v>
      </c>
      <c r="N20" s="145">
        <v>4</v>
      </c>
      <c r="O20" s="127">
        <f>K20/N20/2</f>
        <v>19.875</v>
      </c>
      <c r="P20" s="127" t="s">
        <v>305</v>
      </c>
      <c r="Q20" s="141" t="s">
        <v>287</v>
      </c>
      <c r="R20" s="138" t="s">
        <v>287</v>
      </c>
      <c r="S20" s="138" t="s">
        <v>285</v>
      </c>
      <c r="T20" s="138" t="s">
        <v>194</v>
      </c>
      <c r="U20" s="96" t="s">
        <v>269</v>
      </c>
      <c r="V20" s="165" t="s">
        <v>231</v>
      </c>
      <c r="W20"/>
      <c r="X20"/>
    </row>
    <row r="21" spans="1:26" s="1" customFormat="1" ht="15" customHeight="1">
      <c r="A21" s="100"/>
      <c r="B21" s="97"/>
      <c r="C21" s="91"/>
      <c r="D21" s="91"/>
      <c r="E21" s="91"/>
      <c r="F21" s="6" t="s">
        <v>121</v>
      </c>
      <c r="G21" s="16">
        <v>8</v>
      </c>
      <c r="H21" s="16">
        <v>8</v>
      </c>
      <c r="I21" s="70">
        <v>0</v>
      </c>
      <c r="J21" s="7">
        <f>SUM(G21:I21)</f>
        <v>16</v>
      </c>
      <c r="K21" s="94"/>
      <c r="L21" s="91"/>
      <c r="M21" s="6" t="s">
        <v>95</v>
      </c>
      <c r="N21" s="146"/>
      <c r="O21" s="144"/>
      <c r="P21" s="144"/>
      <c r="Q21" s="142"/>
      <c r="R21" s="139"/>
      <c r="S21" s="139"/>
      <c r="T21" s="139"/>
      <c r="U21" s="97"/>
      <c r="V21" s="166"/>
      <c r="W21"/>
      <c r="X21"/>
    </row>
    <row r="22" spans="1:26" s="1" customFormat="1" ht="17.25" customHeight="1">
      <c r="A22" s="100"/>
      <c r="B22" s="97"/>
      <c r="C22" s="91"/>
      <c r="D22" s="91"/>
      <c r="E22" s="91"/>
      <c r="F22" s="6" t="s">
        <v>131</v>
      </c>
      <c r="G22" s="70">
        <v>6</v>
      </c>
      <c r="H22" s="70">
        <v>13</v>
      </c>
      <c r="I22" s="16">
        <v>0</v>
      </c>
      <c r="J22" s="7">
        <f t="shared" ref="J22:J24" si="5">SUM(G22:I22)</f>
        <v>19</v>
      </c>
      <c r="K22" s="94"/>
      <c r="L22" s="91"/>
      <c r="M22" s="72" t="s">
        <v>230</v>
      </c>
      <c r="N22" s="146"/>
      <c r="O22" s="144"/>
      <c r="P22" s="144"/>
      <c r="Q22" s="142"/>
      <c r="R22" s="139"/>
      <c r="S22" s="139"/>
      <c r="T22" s="139"/>
      <c r="U22" s="97"/>
      <c r="V22" s="166"/>
      <c r="W22"/>
      <c r="X22"/>
    </row>
    <row r="23" spans="1:26" s="1" customFormat="1" ht="15" customHeight="1">
      <c r="A23" s="100"/>
      <c r="B23" s="97"/>
      <c r="C23" s="91"/>
      <c r="D23" s="91"/>
      <c r="E23" s="91"/>
      <c r="F23" s="6" t="s">
        <v>228</v>
      </c>
      <c r="G23" s="16">
        <v>18</v>
      </c>
      <c r="H23" s="16">
        <v>13</v>
      </c>
      <c r="I23" s="70">
        <v>0</v>
      </c>
      <c r="J23" s="7">
        <v>31</v>
      </c>
      <c r="K23" s="94"/>
      <c r="L23" s="91"/>
      <c r="M23" s="72" t="s">
        <v>230</v>
      </c>
      <c r="N23" s="146"/>
      <c r="O23" s="144"/>
      <c r="P23" s="144"/>
      <c r="Q23" s="142"/>
      <c r="R23" s="139"/>
      <c r="S23" s="139"/>
      <c r="T23" s="139"/>
      <c r="U23" s="97"/>
      <c r="V23" s="166"/>
      <c r="W23"/>
      <c r="X23"/>
    </row>
    <row r="24" spans="1:26" s="1" customFormat="1" ht="15" customHeight="1">
      <c r="A24" s="101"/>
      <c r="B24" s="98"/>
      <c r="C24" s="92"/>
      <c r="D24" s="92"/>
      <c r="E24" s="92"/>
      <c r="F24" s="6" t="s">
        <v>130</v>
      </c>
      <c r="G24" s="70">
        <v>0</v>
      </c>
      <c r="H24" s="70">
        <v>0</v>
      </c>
      <c r="I24" s="16">
        <v>45</v>
      </c>
      <c r="J24" s="7">
        <f t="shared" si="5"/>
        <v>45</v>
      </c>
      <c r="K24" s="95"/>
      <c r="L24" s="92"/>
      <c r="M24" s="6" t="s">
        <v>237</v>
      </c>
      <c r="N24" s="147"/>
      <c r="O24" s="128"/>
      <c r="P24" s="128"/>
      <c r="Q24" s="143"/>
      <c r="R24" s="140"/>
      <c r="S24" s="140"/>
      <c r="T24" s="140"/>
      <c r="U24" s="98"/>
      <c r="V24" s="167"/>
    </row>
    <row r="25" spans="1:26" s="3" customFormat="1">
      <c r="A25" s="99" t="s">
        <v>252</v>
      </c>
      <c r="B25" s="96" t="s">
        <v>245</v>
      </c>
      <c r="C25" s="90" t="s">
        <v>199</v>
      </c>
      <c r="D25" s="90" t="s">
        <v>74</v>
      </c>
      <c r="E25" s="90" t="s">
        <v>288</v>
      </c>
      <c r="F25" s="6" t="s">
        <v>7</v>
      </c>
      <c r="G25" s="70">
        <v>3</v>
      </c>
      <c r="H25" s="70">
        <v>3</v>
      </c>
      <c r="I25" s="16">
        <v>0</v>
      </c>
      <c r="J25" s="7">
        <f t="shared" ref="J25:J57" si="6">SUM(G25:I25)</f>
        <v>6</v>
      </c>
      <c r="K25" s="93">
        <f>SUM(J25:J32)</f>
        <v>201</v>
      </c>
      <c r="L25" s="90" t="s">
        <v>189</v>
      </c>
      <c r="M25" s="6" t="s">
        <v>90</v>
      </c>
      <c r="N25" s="145">
        <v>4</v>
      </c>
      <c r="O25" s="127">
        <f>K25/N25/3</f>
        <v>16.75</v>
      </c>
      <c r="P25" s="127" t="s">
        <v>304</v>
      </c>
      <c r="Q25" s="127">
        <v>2</v>
      </c>
      <c r="R25" s="127">
        <v>2</v>
      </c>
      <c r="S25" s="127">
        <v>2</v>
      </c>
      <c r="T25" s="127">
        <v>2</v>
      </c>
      <c r="U25" s="127" t="s">
        <v>270</v>
      </c>
      <c r="V25" s="187" t="s">
        <v>236</v>
      </c>
      <c r="W25"/>
      <c r="X25"/>
    </row>
    <row r="26" spans="1:26" s="1" customFormat="1" ht="15" customHeight="1">
      <c r="A26" s="100"/>
      <c r="B26" s="97"/>
      <c r="C26" s="91"/>
      <c r="D26" s="91"/>
      <c r="E26" s="91"/>
      <c r="F26" s="6" t="s">
        <v>6</v>
      </c>
      <c r="G26" s="70">
        <v>3</v>
      </c>
      <c r="H26" s="70">
        <v>4</v>
      </c>
      <c r="I26" s="16">
        <v>0</v>
      </c>
      <c r="J26" s="7">
        <f>SUM(G26:I26)</f>
        <v>7</v>
      </c>
      <c r="K26" s="94"/>
      <c r="L26" s="91"/>
      <c r="M26" s="6" t="s">
        <v>90</v>
      </c>
      <c r="N26" s="146"/>
      <c r="O26" s="144"/>
      <c r="P26" s="144"/>
      <c r="Q26" s="144"/>
      <c r="R26" s="144"/>
      <c r="S26" s="144"/>
      <c r="T26" s="144"/>
      <c r="U26" s="144"/>
      <c r="V26" s="187"/>
      <c r="W26"/>
      <c r="X26"/>
    </row>
    <row r="27" spans="1:26" s="1" customFormat="1" ht="15" customHeight="1">
      <c r="A27" s="100"/>
      <c r="B27" s="97"/>
      <c r="C27" s="91"/>
      <c r="D27" s="91"/>
      <c r="E27" s="91"/>
      <c r="F27" s="6" t="s">
        <v>5</v>
      </c>
      <c r="G27" s="70">
        <v>4</v>
      </c>
      <c r="H27" s="70">
        <v>9</v>
      </c>
      <c r="I27" s="16">
        <v>0</v>
      </c>
      <c r="J27" s="7">
        <f t="shared" si="6"/>
        <v>13</v>
      </c>
      <c r="K27" s="94"/>
      <c r="L27" s="91"/>
      <c r="M27" s="6" t="s">
        <v>90</v>
      </c>
      <c r="N27" s="146"/>
      <c r="O27" s="144"/>
      <c r="P27" s="144"/>
      <c r="Q27" s="144"/>
      <c r="R27" s="144"/>
      <c r="S27" s="144"/>
      <c r="T27" s="144"/>
      <c r="U27" s="144"/>
      <c r="V27" s="187"/>
      <c r="W27"/>
      <c r="X27"/>
    </row>
    <row r="28" spans="1:26" s="1" customFormat="1" ht="15" customHeight="1">
      <c r="A28" s="100"/>
      <c r="B28" s="97"/>
      <c r="C28" s="91"/>
      <c r="D28" s="91"/>
      <c r="E28" s="91"/>
      <c r="F28" s="6" t="s">
        <v>134</v>
      </c>
      <c r="G28" s="70">
        <v>4</v>
      </c>
      <c r="H28" s="70">
        <v>8</v>
      </c>
      <c r="I28" s="16">
        <v>0</v>
      </c>
      <c r="J28" s="7">
        <f t="shared" si="6"/>
        <v>12</v>
      </c>
      <c r="K28" s="94"/>
      <c r="L28" s="91"/>
      <c r="M28" s="6" t="s">
        <v>181</v>
      </c>
      <c r="N28" s="146"/>
      <c r="O28" s="144"/>
      <c r="P28" s="144"/>
      <c r="Q28" s="144"/>
      <c r="R28" s="144"/>
      <c r="S28" s="144"/>
      <c r="T28" s="144"/>
      <c r="U28" s="144"/>
      <c r="V28" s="187"/>
    </row>
    <row r="29" spans="1:26" s="1" customFormat="1" ht="15" customHeight="1">
      <c r="A29" s="100"/>
      <c r="B29" s="97"/>
      <c r="C29" s="91"/>
      <c r="D29" s="91"/>
      <c r="E29" s="91"/>
      <c r="F29" s="6" t="s">
        <v>45</v>
      </c>
      <c r="G29" s="70">
        <v>4</v>
      </c>
      <c r="H29" s="70">
        <v>5</v>
      </c>
      <c r="I29" s="16">
        <v>0</v>
      </c>
      <c r="J29" s="7">
        <f t="shared" si="6"/>
        <v>9</v>
      </c>
      <c r="K29" s="94"/>
      <c r="L29" s="91"/>
      <c r="M29" s="6" t="s">
        <v>116</v>
      </c>
      <c r="N29" s="146"/>
      <c r="O29" s="144"/>
      <c r="P29" s="144"/>
      <c r="Q29" s="144"/>
      <c r="R29" s="144"/>
      <c r="S29" s="144"/>
      <c r="T29" s="144"/>
      <c r="U29" s="144"/>
      <c r="V29" s="187"/>
      <c r="W29"/>
      <c r="X29"/>
      <c r="Z29"/>
    </row>
    <row r="30" spans="1:26" s="1" customFormat="1" ht="15" customHeight="1">
      <c r="A30" s="100"/>
      <c r="B30" s="97"/>
      <c r="C30" s="91"/>
      <c r="D30" s="91"/>
      <c r="E30" s="91"/>
      <c r="F30" s="6" t="s">
        <v>135</v>
      </c>
      <c r="G30" s="70">
        <v>7</v>
      </c>
      <c r="H30" s="70">
        <v>11</v>
      </c>
      <c r="I30" s="16">
        <v>0</v>
      </c>
      <c r="J30" s="7">
        <f t="shared" si="6"/>
        <v>18</v>
      </c>
      <c r="K30" s="94"/>
      <c r="L30" s="91"/>
      <c r="M30" s="6" t="s">
        <v>116</v>
      </c>
      <c r="N30" s="146"/>
      <c r="O30" s="144"/>
      <c r="P30" s="144"/>
      <c r="Q30" s="144"/>
      <c r="R30" s="144"/>
      <c r="S30" s="144"/>
      <c r="T30" s="144"/>
      <c r="U30" s="144"/>
      <c r="V30" s="187"/>
      <c r="W30"/>
      <c r="X30"/>
      <c r="Z30"/>
    </row>
    <row r="31" spans="1:26" s="1" customFormat="1" ht="15" customHeight="1">
      <c r="A31" s="100"/>
      <c r="B31" s="97"/>
      <c r="C31" s="91"/>
      <c r="D31" s="91"/>
      <c r="E31" s="91"/>
      <c r="F31" s="6" t="s">
        <v>289</v>
      </c>
      <c r="G31" s="70">
        <v>25</v>
      </c>
      <c r="H31" s="70">
        <v>33</v>
      </c>
      <c r="I31" s="70">
        <v>0</v>
      </c>
      <c r="J31" s="7">
        <f t="shared" si="6"/>
        <v>58</v>
      </c>
      <c r="K31" s="94"/>
      <c r="L31" s="91"/>
      <c r="M31" s="69" t="s">
        <v>82</v>
      </c>
      <c r="N31" s="146"/>
      <c r="O31" s="144"/>
      <c r="P31" s="144"/>
      <c r="Q31" s="144"/>
      <c r="R31" s="144"/>
      <c r="S31" s="144"/>
      <c r="T31" s="144"/>
      <c r="U31" s="144"/>
      <c r="V31" s="187"/>
      <c r="W31"/>
      <c r="X31"/>
      <c r="Z31"/>
    </row>
    <row r="32" spans="1:26" s="1" customFormat="1" ht="15" customHeight="1">
      <c r="A32" s="101"/>
      <c r="B32" s="98"/>
      <c r="C32" s="92"/>
      <c r="D32" s="92"/>
      <c r="E32" s="92"/>
      <c r="F32" s="6" t="s">
        <v>288</v>
      </c>
      <c r="G32" s="70">
        <v>0</v>
      </c>
      <c r="H32" s="70">
        <v>0</v>
      </c>
      <c r="I32" s="16">
        <v>78</v>
      </c>
      <c r="J32" s="7">
        <f t="shared" si="6"/>
        <v>78</v>
      </c>
      <c r="K32" s="95"/>
      <c r="L32" s="92"/>
      <c r="M32" s="69" t="s">
        <v>82</v>
      </c>
      <c r="N32" s="147"/>
      <c r="O32" s="128"/>
      <c r="P32" s="128"/>
      <c r="Q32" s="128"/>
      <c r="R32" s="128"/>
      <c r="S32" s="128"/>
      <c r="T32" s="128"/>
      <c r="U32" s="128"/>
      <c r="V32" s="187"/>
    </row>
    <row r="33" spans="1:28" s="1" customFormat="1">
      <c r="A33" s="191" t="s">
        <v>253</v>
      </c>
      <c r="B33" s="192" t="s">
        <v>239</v>
      </c>
      <c r="C33" s="175" t="s">
        <v>200</v>
      </c>
      <c r="D33" s="148" t="s">
        <v>74</v>
      </c>
      <c r="E33" s="148" t="s">
        <v>40</v>
      </c>
      <c r="F33" s="6" t="s">
        <v>16</v>
      </c>
      <c r="G33" s="70">
        <v>5</v>
      </c>
      <c r="H33" s="70">
        <v>1</v>
      </c>
      <c r="I33" s="16">
        <v>0</v>
      </c>
      <c r="J33" s="7">
        <f t="shared" si="6"/>
        <v>6</v>
      </c>
      <c r="K33" s="174">
        <f>SUM(J33:J38)</f>
        <v>59</v>
      </c>
      <c r="L33" s="175" t="s">
        <v>75</v>
      </c>
      <c r="M33" s="6" t="s">
        <v>100</v>
      </c>
      <c r="N33" s="176">
        <v>3</v>
      </c>
      <c r="O33" s="149">
        <f>K33/N33</f>
        <v>19.666666666666668</v>
      </c>
      <c r="P33" s="149" t="s">
        <v>306</v>
      </c>
      <c r="Q33" s="151">
        <v>1</v>
      </c>
      <c r="R33" s="151">
        <v>1</v>
      </c>
      <c r="S33" s="149">
        <v>2</v>
      </c>
      <c r="T33" s="148">
        <v>2</v>
      </c>
      <c r="U33" s="149" t="s">
        <v>262</v>
      </c>
      <c r="V33" s="150" t="s">
        <v>213</v>
      </c>
      <c r="W33"/>
      <c r="X33"/>
      <c r="Z33"/>
    </row>
    <row r="34" spans="1:28" s="1" customFormat="1" ht="15" customHeight="1">
      <c r="A34" s="191"/>
      <c r="B34" s="192"/>
      <c r="C34" s="175"/>
      <c r="D34" s="148"/>
      <c r="E34" s="148"/>
      <c r="F34" s="6" t="s">
        <v>15</v>
      </c>
      <c r="G34" s="70">
        <v>3</v>
      </c>
      <c r="H34" s="70">
        <v>1</v>
      </c>
      <c r="I34" s="16">
        <v>0</v>
      </c>
      <c r="J34" s="7">
        <f t="shared" si="6"/>
        <v>4</v>
      </c>
      <c r="K34" s="174"/>
      <c r="L34" s="175"/>
      <c r="M34" s="6" t="s">
        <v>100</v>
      </c>
      <c r="N34" s="176"/>
      <c r="O34" s="149"/>
      <c r="P34" s="149"/>
      <c r="Q34" s="188"/>
      <c r="R34" s="151"/>
      <c r="S34" s="149"/>
      <c r="T34" s="148"/>
      <c r="U34" s="149"/>
      <c r="V34" s="150"/>
      <c r="W34"/>
      <c r="X34"/>
      <c r="Z34"/>
    </row>
    <row r="35" spans="1:28" s="1" customFormat="1" ht="15" customHeight="1">
      <c r="A35" s="191"/>
      <c r="B35" s="192"/>
      <c r="C35" s="175"/>
      <c r="D35" s="148"/>
      <c r="E35" s="148"/>
      <c r="F35" s="6" t="s">
        <v>14</v>
      </c>
      <c r="G35" s="70">
        <v>11</v>
      </c>
      <c r="H35" s="70">
        <v>14</v>
      </c>
      <c r="I35" s="16">
        <v>0</v>
      </c>
      <c r="J35" s="7">
        <f t="shared" si="6"/>
        <v>25</v>
      </c>
      <c r="K35" s="174"/>
      <c r="L35" s="175"/>
      <c r="M35" s="6" t="s">
        <v>100</v>
      </c>
      <c r="N35" s="176"/>
      <c r="O35" s="149"/>
      <c r="P35" s="149"/>
      <c r="Q35" s="188"/>
      <c r="R35" s="151"/>
      <c r="S35" s="149"/>
      <c r="T35" s="148"/>
      <c r="U35" s="149"/>
      <c r="V35" s="150"/>
      <c r="W35"/>
      <c r="X35"/>
      <c r="Z35"/>
    </row>
    <row r="36" spans="1:28" s="1" customFormat="1" ht="15" customHeight="1">
      <c r="A36" s="191"/>
      <c r="B36" s="192"/>
      <c r="C36" s="175"/>
      <c r="D36" s="148"/>
      <c r="E36" s="148"/>
      <c r="F36" s="6" t="s">
        <v>133</v>
      </c>
      <c r="G36" s="70">
        <v>1</v>
      </c>
      <c r="H36" s="70">
        <v>3</v>
      </c>
      <c r="I36" s="16">
        <v>0</v>
      </c>
      <c r="J36" s="7">
        <f t="shared" si="6"/>
        <v>4</v>
      </c>
      <c r="K36" s="174"/>
      <c r="L36" s="175"/>
      <c r="M36" s="6" t="s">
        <v>100</v>
      </c>
      <c r="N36" s="176"/>
      <c r="O36" s="149"/>
      <c r="P36" s="149"/>
      <c r="Q36" s="188"/>
      <c r="R36" s="151"/>
      <c r="S36" s="149"/>
      <c r="T36" s="148"/>
      <c r="U36" s="149"/>
      <c r="V36" s="150"/>
    </row>
    <row r="37" spans="1:28" s="1" customFormat="1">
      <c r="A37" s="191"/>
      <c r="B37" s="192"/>
      <c r="C37" s="175"/>
      <c r="D37" s="148"/>
      <c r="E37" s="148"/>
      <c r="F37" s="6" t="s">
        <v>111</v>
      </c>
      <c r="G37" s="16">
        <v>2</v>
      </c>
      <c r="H37" s="16">
        <v>4</v>
      </c>
      <c r="I37" s="16">
        <v>0</v>
      </c>
      <c r="J37" s="6">
        <f t="shared" si="6"/>
        <v>6</v>
      </c>
      <c r="K37" s="174"/>
      <c r="L37" s="175"/>
      <c r="M37" s="6" t="s">
        <v>100</v>
      </c>
      <c r="N37" s="176"/>
      <c r="O37" s="149"/>
      <c r="P37" s="149"/>
      <c r="Q37" s="188"/>
      <c r="R37" s="151"/>
      <c r="S37" s="149"/>
      <c r="T37" s="148"/>
      <c r="U37" s="149"/>
      <c r="V37" s="150"/>
      <c r="W37"/>
      <c r="X37"/>
      <c r="Z37"/>
    </row>
    <row r="38" spans="1:28" s="1" customFormat="1" ht="15" customHeight="1">
      <c r="A38" s="191"/>
      <c r="B38" s="192"/>
      <c r="C38" s="175"/>
      <c r="D38" s="148"/>
      <c r="E38" s="148"/>
      <c r="F38" s="6" t="s">
        <v>40</v>
      </c>
      <c r="G38" s="16">
        <v>0</v>
      </c>
      <c r="H38" s="16">
        <v>0</v>
      </c>
      <c r="I38" s="70">
        <v>14</v>
      </c>
      <c r="J38" s="7">
        <f t="shared" si="6"/>
        <v>14</v>
      </c>
      <c r="K38" s="174"/>
      <c r="L38" s="175"/>
      <c r="M38" s="6" t="s">
        <v>100</v>
      </c>
      <c r="N38" s="176"/>
      <c r="O38" s="149"/>
      <c r="P38" s="149"/>
      <c r="Q38" s="188"/>
      <c r="R38" s="151"/>
      <c r="S38" s="149"/>
      <c r="T38" s="148"/>
      <c r="U38" s="149"/>
      <c r="V38" s="150"/>
      <c r="W38"/>
      <c r="X38"/>
      <c r="Z38"/>
    </row>
    <row r="39" spans="1:28" s="3" customFormat="1" ht="30" customHeight="1">
      <c r="A39" s="99" t="s">
        <v>254</v>
      </c>
      <c r="B39" s="193" t="s">
        <v>234</v>
      </c>
      <c r="C39" s="195" t="s">
        <v>205</v>
      </c>
      <c r="D39" s="195" t="s">
        <v>74</v>
      </c>
      <c r="E39" s="154" t="s">
        <v>79</v>
      </c>
      <c r="F39" s="42" t="s">
        <v>109</v>
      </c>
      <c r="G39" s="73">
        <v>33</v>
      </c>
      <c r="H39" s="73">
        <v>40</v>
      </c>
      <c r="I39" s="26">
        <v>0</v>
      </c>
      <c r="J39" s="25">
        <f t="shared" si="6"/>
        <v>73</v>
      </c>
      <c r="K39" s="93">
        <f>J39+J40</f>
        <v>218</v>
      </c>
      <c r="L39" s="90" t="s">
        <v>336</v>
      </c>
      <c r="M39" s="74" t="s">
        <v>312</v>
      </c>
      <c r="N39" s="129">
        <v>3.5</v>
      </c>
      <c r="O39" s="127">
        <f>K39/N39/3</f>
        <v>20.761904761904763</v>
      </c>
      <c r="P39" s="131" t="s">
        <v>311</v>
      </c>
      <c r="Q39" s="133">
        <v>2</v>
      </c>
      <c r="R39" s="133" t="s">
        <v>290</v>
      </c>
      <c r="S39" s="133">
        <v>2</v>
      </c>
      <c r="T39" s="136">
        <v>2</v>
      </c>
      <c r="U39" s="127" t="s">
        <v>271</v>
      </c>
      <c r="V39" s="135" t="s">
        <v>212</v>
      </c>
      <c r="W39"/>
      <c r="X39"/>
      <c r="Y39" s="1"/>
      <c r="Z39"/>
      <c r="AA39" s="1"/>
      <c r="AB39" s="1"/>
    </row>
    <row r="40" spans="1:28" s="3" customFormat="1" ht="29.25" customHeight="1">
      <c r="A40" s="101"/>
      <c r="B40" s="194"/>
      <c r="C40" s="196"/>
      <c r="D40" s="196"/>
      <c r="E40" s="155"/>
      <c r="F40" s="56" t="s">
        <v>79</v>
      </c>
      <c r="G40" s="75">
        <f>52+8</f>
        <v>60</v>
      </c>
      <c r="H40" s="75">
        <f>71+14</f>
        <v>85</v>
      </c>
      <c r="I40" s="30">
        <v>0</v>
      </c>
      <c r="J40" s="6">
        <f t="shared" si="6"/>
        <v>145</v>
      </c>
      <c r="K40" s="95"/>
      <c r="L40" s="92"/>
      <c r="M40" s="8" t="s">
        <v>82</v>
      </c>
      <c r="N40" s="130"/>
      <c r="O40" s="128"/>
      <c r="P40" s="132"/>
      <c r="Q40" s="134"/>
      <c r="R40" s="134"/>
      <c r="S40" s="134"/>
      <c r="T40" s="137"/>
      <c r="U40" s="128"/>
      <c r="V40" s="135"/>
      <c r="W40" s="1"/>
      <c r="X40"/>
      <c r="Y40" s="1"/>
      <c r="Z40"/>
      <c r="AA40" s="1"/>
      <c r="AB40" s="1"/>
    </row>
    <row r="41" spans="1:28" s="27" customFormat="1" ht="20.25" customHeight="1">
      <c r="A41" s="123" t="s">
        <v>255</v>
      </c>
      <c r="B41" s="96" t="s">
        <v>277</v>
      </c>
      <c r="C41" s="90" t="s">
        <v>196</v>
      </c>
      <c r="D41" s="90" t="s">
        <v>74</v>
      </c>
      <c r="E41" s="125" t="s">
        <v>51</v>
      </c>
      <c r="F41" s="8" t="s">
        <v>81</v>
      </c>
      <c r="G41" s="70">
        <v>31</v>
      </c>
      <c r="H41" s="70">
        <v>42</v>
      </c>
      <c r="I41" s="16">
        <v>0</v>
      </c>
      <c r="J41" s="6">
        <f t="shared" si="6"/>
        <v>73</v>
      </c>
      <c r="K41" s="93">
        <f>SUM(J41:J42)</f>
        <v>236</v>
      </c>
      <c r="L41" s="90" t="s">
        <v>336</v>
      </c>
      <c r="M41" s="76" t="s">
        <v>323</v>
      </c>
      <c r="N41" s="129">
        <v>3.5</v>
      </c>
      <c r="O41" s="127">
        <f>K41/N41/3</f>
        <v>22.476190476190478</v>
      </c>
      <c r="P41" s="144" t="s">
        <v>311</v>
      </c>
      <c r="Q41" s="133">
        <v>1</v>
      </c>
      <c r="R41" s="133">
        <v>1</v>
      </c>
      <c r="S41" s="133">
        <v>2</v>
      </c>
      <c r="T41" s="136">
        <v>2</v>
      </c>
      <c r="U41" s="127" t="s">
        <v>270</v>
      </c>
      <c r="V41" s="204" t="s">
        <v>320</v>
      </c>
      <c r="W41"/>
      <c r="X41" s="1"/>
      <c r="Y41" s="1"/>
      <c r="Z41" s="1"/>
      <c r="AA41" s="1"/>
      <c r="AB41" s="1"/>
    </row>
    <row r="42" spans="1:28" s="59" customFormat="1" ht="23.25" customHeight="1">
      <c r="A42" s="124"/>
      <c r="B42" s="98"/>
      <c r="C42" s="92"/>
      <c r="D42" s="92"/>
      <c r="E42" s="126"/>
      <c r="F42" s="6" t="s">
        <v>83</v>
      </c>
      <c r="G42" s="16">
        <v>0</v>
      </c>
      <c r="H42" s="16">
        <v>0</v>
      </c>
      <c r="I42" s="16">
        <v>163</v>
      </c>
      <c r="J42" s="6">
        <f t="shared" si="6"/>
        <v>163</v>
      </c>
      <c r="K42" s="95"/>
      <c r="L42" s="92"/>
      <c r="M42" s="6" t="s">
        <v>251</v>
      </c>
      <c r="N42" s="130"/>
      <c r="O42" s="128"/>
      <c r="P42" s="128"/>
      <c r="Q42" s="134"/>
      <c r="R42" s="134"/>
      <c r="S42" s="134"/>
      <c r="T42" s="137"/>
      <c r="U42" s="128"/>
      <c r="V42" s="205"/>
      <c r="W42" s="1"/>
      <c r="X42"/>
      <c r="Y42" s="1"/>
      <c r="Z42"/>
      <c r="AA42" s="1"/>
      <c r="AB42" s="1"/>
    </row>
    <row r="43" spans="1:28" s="1" customFormat="1">
      <c r="A43" s="99" t="s">
        <v>256</v>
      </c>
      <c r="B43" s="96" t="s">
        <v>278</v>
      </c>
      <c r="C43" s="138" t="s">
        <v>198</v>
      </c>
      <c r="D43" s="90" t="s">
        <v>74</v>
      </c>
      <c r="E43" s="90" t="s">
        <v>232</v>
      </c>
      <c r="F43" s="8" t="s">
        <v>77</v>
      </c>
      <c r="G43" s="70">
        <v>4</v>
      </c>
      <c r="H43" s="70">
        <v>5</v>
      </c>
      <c r="I43" s="16">
        <v>0</v>
      </c>
      <c r="J43" s="6">
        <f t="shared" si="6"/>
        <v>9</v>
      </c>
      <c r="K43" s="93">
        <f>SUM(J43:J45)</f>
        <v>128</v>
      </c>
      <c r="L43" s="90" t="s">
        <v>336</v>
      </c>
      <c r="M43" s="69" t="s">
        <v>313</v>
      </c>
      <c r="N43" s="129">
        <v>3.5</v>
      </c>
      <c r="O43" s="127">
        <f>K43/N43/2</f>
        <v>18.285714285714285</v>
      </c>
      <c r="P43" s="131" t="s">
        <v>305</v>
      </c>
      <c r="Q43" s="198">
        <v>1</v>
      </c>
      <c r="R43" s="198">
        <v>1</v>
      </c>
      <c r="S43" s="133">
        <v>2</v>
      </c>
      <c r="T43" s="136">
        <v>2</v>
      </c>
      <c r="U43" s="136" t="s">
        <v>260</v>
      </c>
      <c r="V43" s="206" t="s">
        <v>350</v>
      </c>
      <c r="W43"/>
      <c r="X43"/>
      <c r="Z43"/>
    </row>
    <row r="44" spans="1:28" s="1" customFormat="1" ht="15" customHeight="1">
      <c r="A44" s="100"/>
      <c r="B44" s="97"/>
      <c r="C44" s="139"/>
      <c r="D44" s="91"/>
      <c r="E44" s="91"/>
      <c r="F44" s="6" t="s">
        <v>76</v>
      </c>
      <c r="G44" s="70">
        <v>15</v>
      </c>
      <c r="H44" s="70">
        <v>19</v>
      </c>
      <c r="I44" s="16">
        <v>0</v>
      </c>
      <c r="J44" s="6">
        <f t="shared" si="6"/>
        <v>34</v>
      </c>
      <c r="K44" s="94"/>
      <c r="L44" s="91"/>
      <c r="M44" s="69" t="s">
        <v>116</v>
      </c>
      <c r="N44" s="197"/>
      <c r="O44" s="144"/>
      <c r="P44" s="189"/>
      <c r="Q44" s="199"/>
      <c r="R44" s="199"/>
      <c r="S44" s="207"/>
      <c r="T44" s="186"/>
      <c r="U44" s="186"/>
      <c r="V44" s="206"/>
      <c r="X44"/>
      <c r="Z44"/>
    </row>
    <row r="45" spans="1:28" s="1" customFormat="1" ht="15" customHeight="1">
      <c r="A45" s="101"/>
      <c r="B45" s="98"/>
      <c r="C45" s="140"/>
      <c r="D45" s="92"/>
      <c r="E45" s="92"/>
      <c r="F45" s="6" t="s">
        <v>78</v>
      </c>
      <c r="G45" s="70">
        <v>45</v>
      </c>
      <c r="H45" s="70">
        <v>40</v>
      </c>
      <c r="I45" s="16">
        <v>0</v>
      </c>
      <c r="J45" s="6">
        <f t="shared" si="6"/>
        <v>85</v>
      </c>
      <c r="K45" s="95"/>
      <c r="L45" s="92"/>
      <c r="M45" s="69" t="s">
        <v>233</v>
      </c>
      <c r="N45" s="130"/>
      <c r="O45" s="128"/>
      <c r="P45" s="132"/>
      <c r="Q45" s="200"/>
      <c r="R45" s="200"/>
      <c r="S45" s="134"/>
      <c r="T45" s="137"/>
      <c r="U45" s="137"/>
      <c r="V45" s="206"/>
      <c r="W45"/>
      <c r="X45"/>
    </row>
    <row r="46" spans="1:28" s="1" customFormat="1" ht="24.75" customHeight="1">
      <c r="A46" s="99" t="s">
        <v>257</v>
      </c>
      <c r="B46" s="96" t="s">
        <v>333</v>
      </c>
      <c r="C46" s="90" t="s">
        <v>205</v>
      </c>
      <c r="D46" s="90" t="s">
        <v>74</v>
      </c>
      <c r="E46" s="90" t="s">
        <v>120</v>
      </c>
      <c r="F46" s="25" t="s">
        <v>30</v>
      </c>
      <c r="G46" s="73">
        <v>12</v>
      </c>
      <c r="H46" s="73">
        <v>19</v>
      </c>
      <c r="I46" s="26">
        <v>0</v>
      </c>
      <c r="J46" s="28">
        <f t="shared" ref="J46:J51" si="7">SUM(G46:I46)</f>
        <v>31</v>
      </c>
      <c r="K46" s="127">
        <f>SUM(J46:J51)</f>
        <v>236</v>
      </c>
      <c r="L46" s="90" t="s">
        <v>191</v>
      </c>
      <c r="M46" s="6" t="s">
        <v>90</v>
      </c>
      <c r="N46" s="145">
        <v>4</v>
      </c>
      <c r="O46" s="127">
        <f>K46/N46/3</f>
        <v>19.666666666666668</v>
      </c>
      <c r="P46" s="201" t="s">
        <v>304</v>
      </c>
      <c r="Q46" s="138" t="s">
        <v>285</v>
      </c>
      <c r="R46" s="138" t="s">
        <v>285</v>
      </c>
      <c r="S46" s="138" t="s">
        <v>193</v>
      </c>
      <c r="T46" s="138" t="s">
        <v>194</v>
      </c>
      <c r="U46" s="96" t="s">
        <v>267</v>
      </c>
      <c r="V46" s="135" t="s">
        <v>348</v>
      </c>
    </row>
    <row r="47" spans="1:28" s="1" customFormat="1" ht="15" customHeight="1">
      <c r="A47" s="100"/>
      <c r="B47" s="97"/>
      <c r="C47" s="91"/>
      <c r="D47" s="91"/>
      <c r="E47" s="91"/>
      <c r="F47" s="6" t="s">
        <v>28</v>
      </c>
      <c r="G47" s="70">
        <v>10</v>
      </c>
      <c r="H47" s="70">
        <v>14</v>
      </c>
      <c r="I47" s="16">
        <v>0</v>
      </c>
      <c r="J47" s="7">
        <f t="shared" si="7"/>
        <v>24</v>
      </c>
      <c r="K47" s="144"/>
      <c r="L47" s="91"/>
      <c r="M47" s="6" t="s">
        <v>90</v>
      </c>
      <c r="N47" s="146"/>
      <c r="O47" s="144"/>
      <c r="P47" s="202"/>
      <c r="Q47" s="139"/>
      <c r="R47" s="139"/>
      <c r="S47" s="139"/>
      <c r="T47" s="139"/>
      <c r="U47" s="97"/>
      <c r="V47" s="135"/>
      <c r="W47"/>
      <c r="X47"/>
    </row>
    <row r="48" spans="1:28" s="1" customFormat="1" ht="15" customHeight="1">
      <c r="A48" s="100"/>
      <c r="B48" s="97"/>
      <c r="C48" s="91"/>
      <c r="D48" s="91"/>
      <c r="E48" s="91"/>
      <c r="F48" s="6" t="s">
        <v>29</v>
      </c>
      <c r="G48" s="70">
        <v>12</v>
      </c>
      <c r="H48" s="70">
        <v>9</v>
      </c>
      <c r="I48" s="16">
        <v>0</v>
      </c>
      <c r="J48" s="7">
        <f t="shared" si="7"/>
        <v>21</v>
      </c>
      <c r="K48" s="144"/>
      <c r="L48" s="91"/>
      <c r="M48" s="6" t="s">
        <v>322</v>
      </c>
      <c r="N48" s="146"/>
      <c r="O48" s="144"/>
      <c r="P48" s="202"/>
      <c r="Q48" s="139"/>
      <c r="R48" s="139"/>
      <c r="S48" s="139"/>
      <c r="T48" s="139"/>
      <c r="U48" s="97"/>
      <c r="V48" s="135"/>
      <c r="W48"/>
      <c r="X48"/>
    </row>
    <row r="49" spans="1:24" s="1" customFormat="1" ht="15" customHeight="1">
      <c r="A49" s="100"/>
      <c r="B49" s="97"/>
      <c r="C49" s="91"/>
      <c r="D49" s="91"/>
      <c r="E49" s="91"/>
      <c r="F49" s="6" t="s">
        <v>27</v>
      </c>
      <c r="G49" s="70">
        <v>16</v>
      </c>
      <c r="H49" s="70">
        <v>16</v>
      </c>
      <c r="I49" s="16">
        <v>0</v>
      </c>
      <c r="J49" s="7">
        <f t="shared" si="7"/>
        <v>32</v>
      </c>
      <c r="K49" s="144"/>
      <c r="L49" s="91"/>
      <c r="M49" s="6" t="s">
        <v>322</v>
      </c>
      <c r="N49" s="146"/>
      <c r="O49" s="144"/>
      <c r="P49" s="202"/>
      <c r="Q49" s="139"/>
      <c r="R49" s="139"/>
      <c r="S49" s="139"/>
      <c r="T49" s="139"/>
      <c r="U49" s="97"/>
      <c r="V49" s="135"/>
      <c r="W49"/>
      <c r="X49"/>
    </row>
    <row r="50" spans="1:24" s="1" customFormat="1" ht="15" customHeight="1">
      <c r="A50" s="100"/>
      <c r="B50" s="97"/>
      <c r="C50" s="91"/>
      <c r="D50" s="91"/>
      <c r="E50" s="91"/>
      <c r="F50" s="6" t="s">
        <v>122</v>
      </c>
      <c r="G50" s="16">
        <v>20</v>
      </c>
      <c r="H50" s="16">
        <v>38</v>
      </c>
      <c r="I50" s="70">
        <v>0</v>
      </c>
      <c r="J50" s="7">
        <f t="shared" si="7"/>
        <v>58</v>
      </c>
      <c r="K50" s="144"/>
      <c r="L50" s="91"/>
      <c r="M50" s="6" t="s">
        <v>237</v>
      </c>
      <c r="N50" s="146"/>
      <c r="O50" s="144"/>
      <c r="P50" s="202"/>
      <c r="Q50" s="139"/>
      <c r="R50" s="139"/>
      <c r="S50" s="139"/>
      <c r="T50" s="139"/>
      <c r="U50" s="97"/>
      <c r="V50" s="135"/>
      <c r="W50"/>
      <c r="X50"/>
    </row>
    <row r="51" spans="1:24" s="66" customFormat="1" ht="15" customHeight="1">
      <c r="A51" s="101"/>
      <c r="B51" s="98"/>
      <c r="C51" s="92"/>
      <c r="D51" s="92"/>
      <c r="E51" s="92"/>
      <c r="F51" s="64" t="s">
        <v>44</v>
      </c>
      <c r="G51" s="68">
        <v>0</v>
      </c>
      <c r="H51" s="68">
        <v>0</v>
      </c>
      <c r="I51" s="68">
        <v>70</v>
      </c>
      <c r="J51" s="67">
        <f t="shared" si="7"/>
        <v>70</v>
      </c>
      <c r="K51" s="128"/>
      <c r="L51" s="92"/>
      <c r="M51" s="64" t="s">
        <v>237</v>
      </c>
      <c r="N51" s="147"/>
      <c r="O51" s="128"/>
      <c r="P51" s="203"/>
      <c r="Q51" s="140"/>
      <c r="R51" s="140"/>
      <c r="S51" s="140"/>
      <c r="T51" s="140"/>
      <c r="U51" s="98"/>
      <c r="V51" s="135"/>
      <c r="W51" s="65"/>
      <c r="X51" s="65"/>
    </row>
    <row r="52" spans="1:24" s="1" customFormat="1" ht="34.5" customHeight="1">
      <c r="A52" s="50" t="s">
        <v>258</v>
      </c>
      <c r="B52" s="51" t="s">
        <v>279</v>
      </c>
      <c r="C52" s="52" t="s">
        <v>196</v>
      </c>
      <c r="D52" s="48" t="s">
        <v>92</v>
      </c>
      <c r="E52" s="48" t="s">
        <v>36</v>
      </c>
      <c r="F52" s="48" t="s">
        <v>93</v>
      </c>
      <c r="G52" s="30">
        <v>0</v>
      </c>
      <c r="H52" s="30">
        <v>0</v>
      </c>
      <c r="I52" s="75">
        <v>202</v>
      </c>
      <c r="J52" s="48">
        <f>SUM(G52:I52)</f>
        <v>202</v>
      </c>
      <c r="K52" s="49">
        <f>SUM(J52:J52)</f>
        <v>202</v>
      </c>
      <c r="L52" s="52" t="s">
        <v>337</v>
      </c>
      <c r="M52" s="77" t="s">
        <v>314</v>
      </c>
      <c r="N52" s="78">
        <v>3.5</v>
      </c>
      <c r="O52" s="47">
        <f>K52/N52/2</f>
        <v>28.857142857142858</v>
      </c>
      <c r="P52" s="47" t="s">
        <v>305</v>
      </c>
      <c r="Q52" s="31">
        <v>2</v>
      </c>
      <c r="R52" s="31">
        <v>2</v>
      </c>
      <c r="S52" s="31">
        <v>2</v>
      </c>
      <c r="T52" s="48">
        <v>2</v>
      </c>
      <c r="U52" s="47" t="s">
        <v>264</v>
      </c>
      <c r="V52" s="57"/>
      <c r="W52"/>
      <c r="X52"/>
    </row>
    <row r="53" spans="1:24" s="1" customFormat="1" ht="15.75" customHeight="1">
      <c r="A53" s="99" t="s">
        <v>259</v>
      </c>
      <c r="B53" s="96" t="s">
        <v>280</v>
      </c>
      <c r="C53" s="90" t="s">
        <v>198</v>
      </c>
      <c r="D53" s="125" t="s">
        <v>74</v>
      </c>
      <c r="E53" s="125" t="s">
        <v>207</v>
      </c>
      <c r="F53" s="6" t="s">
        <v>107</v>
      </c>
      <c r="G53" s="70">
        <v>5</v>
      </c>
      <c r="H53" s="70">
        <v>12</v>
      </c>
      <c r="I53" s="16">
        <v>0</v>
      </c>
      <c r="J53" s="6">
        <f t="shared" si="6"/>
        <v>17</v>
      </c>
      <c r="K53" s="93">
        <f>SUM(J53:J57)</f>
        <v>261</v>
      </c>
      <c r="L53" s="90" t="s">
        <v>337</v>
      </c>
      <c r="M53" s="6" t="s">
        <v>324</v>
      </c>
      <c r="N53" s="145">
        <v>3.5</v>
      </c>
      <c r="O53" s="127">
        <f>K53/N53/3</f>
        <v>24.857142857142858</v>
      </c>
      <c r="P53" s="127" t="s">
        <v>304</v>
      </c>
      <c r="Q53" s="136">
        <v>2</v>
      </c>
      <c r="R53" s="136">
        <v>2</v>
      </c>
      <c r="S53" s="131">
        <v>2</v>
      </c>
      <c r="T53" s="127">
        <v>2</v>
      </c>
      <c r="U53" s="127" t="s">
        <v>270</v>
      </c>
      <c r="V53" s="156" t="s">
        <v>321</v>
      </c>
    </row>
    <row r="54" spans="1:24" s="1" customFormat="1" ht="15" customHeight="1">
      <c r="A54" s="100"/>
      <c r="B54" s="97"/>
      <c r="C54" s="91"/>
      <c r="D54" s="179"/>
      <c r="E54" s="179"/>
      <c r="F54" s="6" t="s">
        <v>127</v>
      </c>
      <c r="G54" s="70">
        <v>11</v>
      </c>
      <c r="H54" s="70">
        <v>9</v>
      </c>
      <c r="I54" s="16">
        <v>0</v>
      </c>
      <c r="J54" s="7">
        <f t="shared" si="6"/>
        <v>20</v>
      </c>
      <c r="K54" s="94"/>
      <c r="L54" s="91"/>
      <c r="M54" s="6" t="s">
        <v>324</v>
      </c>
      <c r="N54" s="146"/>
      <c r="O54" s="144"/>
      <c r="P54" s="144"/>
      <c r="Q54" s="186"/>
      <c r="R54" s="186"/>
      <c r="S54" s="189"/>
      <c r="T54" s="144"/>
      <c r="U54" s="144"/>
      <c r="V54" s="190"/>
      <c r="W54"/>
      <c r="X54"/>
    </row>
    <row r="55" spans="1:24" s="1" customFormat="1" ht="15" customHeight="1">
      <c r="A55" s="100"/>
      <c r="B55" s="97"/>
      <c r="C55" s="91"/>
      <c r="D55" s="179"/>
      <c r="E55" s="179"/>
      <c r="F55" s="8" t="s">
        <v>187</v>
      </c>
      <c r="G55" s="70">
        <v>11</v>
      </c>
      <c r="H55" s="70">
        <v>14</v>
      </c>
      <c r="I55" s="16">
        <v>0</v>
      </c>
      <c r="J55" s="6">
        <f t="shared" si="6"/>
        <v>25</v>
      </c>
      <c r="K55" s="94"/>
      <c r="L55" s="91"/>
      <c r="M55" s="6" t="s">
        <v>325</v>
      </c>
      <c r="N55" s="146"/>
      <c r="O55" s="144"/>
      <c r="P55" s="144"/>
      <c r="Q55" s="186"/>
      <c r="R55" s="186"/>
      <c r="S55" s="189"/>
      <c r="T55" s="144"/>
      <c r="U55" s="144"/>
      <c r="V55" s="190"/>
      <c r="W55"/>
      <c r="X55"/>
    </row>
    <row r="56" spans="1:24" s="3" customFormat="1" ht="15" customHeight="1">
      <c r="A56" s="100"/>
      <c r="B56" s="97"/>
      <c r="C56" s="91"/>
      <c r="D56" s="179"/>
      <c r="E56" s="179"/>
      <c r="F56" s="6" t="s">
        <v>108</v>
      </c>
      <c r="G56" s="70">
        <v>0</v>
      </c>
      <c r="H56" s="70">
        <v>0</v>
      </c>
      <c r="I56" s="16">
        <v>75</v>
      </c>
      <c r="J56" s="6">
        <f t="shared" si="6"/>
        <v>75</v>
      </c>
      <c r="K56" s="94"/>
      <c r="L56" s="91"/>
      <c r="M56" s="6" t="s">
        <v>325</v>
      </c>
      <c r="N56" s="146"/>
      <c r="O56" s="144"/>
      <c r="P56" s="144"/>
      <c r="Q56" s="186"/>
      <c r="R56" s="186"/>
      <c r="S56" s="189"/>
      <c r="T56" s="144"/>
      <c r="U56" s="144"/>
      <c r="V56" s="190"/>
      <c r="W56"/>
      <c r="X56"/>
    </row>
    <row r="57" spans="1:24" s="1" customFormat="1" ht="15" customHeight="1">
      <c r="A57" s="101"/>
      <c r="B57" s="98"/>
      <c r="C57" s="92"/>
      <c r="D57" s="126"/>
      <c r="E57" s="126"/>
      <c r="F57" s="6" t="s">
        <v>208</v>
      </c>
      <c r="G57" s="70">
        <v>60</v>
      </c>
      <c r="H57" s="70">
        <v>64</v>
      </c>
      <c r="I57" s="16">
        <v>0</v>
      </c>
      <c r="J57" s="6">
        <f t="shared" si="6"/>
        <v>124</v>
      </c>
      <c r="K57" s="95"/>
      <c r="L57" s="92"/>
      <c r="M57" s="69" t="s">
        <v>237</v>
      </c>
      <c r="N57" s="147"/>
      <c r="O57" s="128"/>
      <c r="P57" s="128"/>
      <c r="Q57" s="137"/>
      <c r="R57" s="137"/>
      <c r="S57" s="132"/>
      <c r="T57" s="128"/>
      <c r="U57" s="128"/>
      <c r="V57" s="157"/>
      <c r="W57"/>
      <c r="X57"/>
    </row>
    <row r="58" spans="1:24" s="1" customFormat="1" ht="59.25" customHeight="1">
      <c r="A58" s="36" t="s">
        <v>201</v>
      </c>
      <c r="B58" s="15" t="s">
        <v>246</v>
      </c>
      <c r="C58" s="60" t="s">
        <v>199</v>
      </c>
      <c r="D58" s="6" t="s">
        <v>92</v>
      </c>
      <c r="E58" s="6" t="s">
        <v>104</v>
      </c>
      <c r="F58" s="6" t="s">
        <v>104</v>
      </c>
      <c r="G58" s="16">
        <v>0</v>
      </c>
      <c r="H58" s="16">
        <v>0</v>
      </c>
      <c r="I58" s="16">
        <v>433</v>
      </c>
      <c r="J58" s="6">
        <f>I58</f>
        <v>433</v>
      </c>
      <c r="K58" s="87">
        <f>I58</f>
        <v>433</v>
      </c>
      <c r="L58" s="5" t="s">
        <v>75</v>
      </c>
      <c r="M58" s="6" t="s">
        <v>105</v>
      </c>
      <c r="N58" s="62">
        <v>4</v>
      </c>
      <c r="O58" s="7">
        <f>K58/N58/4</f>
        <v>27.0625</v>
      </c>
      <c r="P58" s="63" t="s">
        <v>308</v>
      </c>
      <c r="Q58" s="53">
        <v>2</v>
      </c>
      <c r="R58" s="18">
        <v>2</v>
      </c>
      <c r="S58" s="7">
        <v>2</v>
      </c>
      <c r="T58" s="6">
        <v>2</v>
      </c>
      <c r="U58" s="7" t="s">
        <v>265</v>
      </c>
      <c r="V58" s="57"/>
      <c r="W58"/>
      <c r="X58"/>
    </row>
    <row r="59" spans="1:24" s="1" customFormat="1" ht="51.75" customHeight="1">
      <c r="A59" s="50" t="s">
        <v>220</v>
      </c>
      <c r="B59" s="51" t="s">
        <v>240</v>
      </c>
      <c r="C59" s="32" t="s">
        <v>200</v>
      </c>
      <c r="D59" s="48" t="s">
        <v>197</v>
      </c>
      <c r="E59" s="48" t="s">
        <v>101</v>
      </c>
      <c r="F59" s="48" t="s">
        <v>102</v>
      </c>
      <c r="G59" s="75">
        <v>142</v>
      </c>
      <c r="H59" s="75">
        <v>140</v>
      </c>
      <c r="I59" s="30">
        <v>0</v>
      </c>
      <c r="J59" s="48">
        <f>SUM(G59,H59)</f>
        <v>282</v>
      </c>
      <c r="K59" s="49">
        <f>J59</f>
        <v>282</v>
      </c>
      <c r="L59" s="52" t="s">
        <v>337</v>
      </c>
      <c r="M59" s="76" t="s">
        <v>315</v>
      </c>
      <c r="N59" s="71">
        <v>3.5</v>
      </c>
      <c r="O59" s="47">
        <f>K59/N59/3</f>
        <v>26.857142857142858</v>
      </c>
      <c r="P59" s="54" t="s">
        <v>311</v>
      </c>
      <c r="Q59" s="53">
        <v>2</v>
      </c>
      <c r="R59" s="31">
        <v>2</v>
      </c>
      <c r="S59" s="47">
        <v>2</v>
      </c>
      <c r="T59" s="48">
        <v>3</v>
      </c>
      <c r="U59" s="47" t="s">
        <v>272</v>
      </c>
      <c r="V59" s="59"/>
      <c r="W59"/>
      <c r="X59"/>
    </row>
    <row r="60" spans="1:24" s="1" customFormat="1" ht="21.75" customHeight="1">
      <c r="A60" s="246" t="s">
        <v>219</v>
      </c>
      <c r="B60" s="244" t="s">
        <v>281</v>
      </c>
      <c r="C60" s="245" t="s">
        <v>205</v>
      </c>
      <c r="D60" s="247" t="s">
        <v>87</v>
      </c>
      <c r="E60" s="247" t="s">
        <v>89</v>
      </c>
      <c r="F60" s="48" t="s">
        <v>329</v>
      </c>
      <c r="G60" s="75">
        <v>83</v>
      </c>
      <c r="H60" s="75">
        <v>0</v>
      </c>
      <c r="I60" s="30">
        <v>0</v>
      </c>
      <c r="J60" s="48">
        <f>SUM(G60:I60)</f>
        <v>83</v>
      </c>
      <c r="K60" s="243">
        <f>SUM(J60:J62)</f>
        <v>228</v>
      </c>
      <c r="L60" s="245" t="s">
        <v>337</v>
      </c>
      <c r="M60" s="48" t="s">
        <v>324</v>
      </c>
      <c r="N60" s="239">
        <v>3.5</v>
      </c>
      <c r="O60" s="238">
        <f>K60/N60/3</f>
        <v>21.714285714285712</v>
      </c>
      <c r="P60" s="240" t="s">
        <v>311</v>
      </c>
      <c r="Q60" s="242">
        <v>2</v>
      </c>
      <c r="R60" s="242">
        <v>2</v>
      </c>
      <c r="S60" s="238">
        <v>2</v>
      </c>
      <c r="T60" s="238">
        <v>2</v>
      </c>
      <c r="U60" s="238" t="s">
        <v>265</v>
      </c>
      <c r="V60" s="177" t="s">
        <v>346</v>
      </c>
      <c r="W60"/>
      <c r="X60"/>
    </row>
    <row r="61" spans="1:24" s="1" customFormat="1" ht="21.75" customHeight="1">
      <c r="A61" s="246"/>
      <c r="B61" s="244"/>
      <c r="C61" s="245"/>
      <c r="D61" s="247"/>
      <c r="E61" s="247"/>
      <c r="F61" s="48" t="s">
        <v>88</v>
      </c>
      <c r="G61" s="75">
        <v>0</v>
      </c>
      <c r="H61" s="75">
        <v>0</v>
      </c>
      <c r="I61" s="30">
        <v>111</v>
      </c>
      <c r="J61" s="48">
        <f>SUM(G61:I61)</f>
        <v>111</v>
      </c>
      <c r="K61" s="243"/>
      <c r="L61" s="245"/>
      <c r="M61" s="48" t="s">
        <v>326</v>
      </c>
      <c r="N61" s="239"/>
      <c r="O61" s="238"/>
      <c r="P61" s="241"/>
      <c r="Q61" s="242"/>
      <c r="R61" s="242"/>
      <c r="S61" s="238"/>
      <c r="T61" s="238"/>
      <c r="U61" s="238"/>
      <c r="V61" s="177"/>
      <c r="W61"/>
      <c r="X61"/>
    </row>
    <row r="62" spans="1:24" s="1" customFormat="1" ht="20.25" customHeight="1">
      <c r="A62" s="246"/>
      <c r="B62" s="244"/>
      <c r="C62" s="245"/>
      <c r="D62" s="247"/>
      <c r="E62" s="247"/>
      <c r="F62" s="48" t="s">
        <v>89</v>
      </c>
      <c r="G62" s="30">
        <v>14</v>
      </c>
      <c r="H62" s="30">
        <v>20</v>
      </c>
      <c r="I62" s="75">
        <v>0</v>
      </c>
      <c r="J62" s="48">
        <f>SUM(G62:I62)</f>
        <v>34</v>
      </c>
      <c r="K62" s="243"/>
      <c r="L62" s="245"/>
      <c r="M62" s="48" t="s">
        <v>243</v>
      </c>
      <c r="N62" s="239"/>
      <c r="O62" s="238"/>
      <c r="P62" s="241"/>
      <c r="Q62" s="238"/>
      <c r="R62" s="238"/>
      <c r="S62" s="238"/>
      <c r="T62" s="238"/>
      <c r="U62" s="238"/>
      <c r="V62" s="177"/>
      <c r="W62"/>
      <c r="X62"/>
    </row>
    <row r="63" spans="1:24" s="1" customFormat="1" ht="30" customHeight="1">
      <c r="A63" s="191" t="s">
        <v>202</v>
      </c>
      <c r="B63" s="192" t="s">
        <v>282</v>
      </c>
      <c r="C63" s="175" t="s">
        <v>196</v>
      </c>
      <c r="D63" s="148" t="s">
        <v>74</v>
      </c>
      <c r="E63" s="148" t="s">
        <v>143</v>
      </c>
      <c r="F63" s="6" t="s">
        <v>142</v>
      </c>
      <c r="G63" s="70">
        <v>29</v>
      </c>
      <c r="H63" s="70">
        <v>47</v>
      </c>
      <c r="I63" s="16">
        <v>0</v>
      </c>
      <c r="J63" s="6">
        <f t="shared" ref="J63:J65" si="8">SUM(G63:I63)</f>
        <v>76</v>
      </c>
      <c r="K63" s="174">
        <f>SUM(J63:J65)</f>
        <v>195</v>
      </c>
      <c r="L63" s="192" t="s">
        <v>336</v>
      </c>
      <c r="M63" s="69" t="s">
        <v>316</v>
      </c>
      <c r="N63" s="176">
        <v>3.5</v>
      </c>
      <c r="O63" s="149">
        <f>K63/N63/2</f>
        <v>27.857142857142858</v>
      </c>
      <c r="P63" s="178" t="s">
        <v>328</v>
      </c>
      <c r="Q63" s="178">
        <v>2</v>
      </c>
      <c r="R63" s="149">
        <v>2</v>
      </c>
      <c r="S63" s="149">
        <v>2</v>
      </c>
      <c r="T63" s="149">
        <v>2</v>
      </c>
      <c r="U63" s="149" t="s">
        <v>265</v>
      </c>
      <c r="V63" s="177" t="s">
        <v>330</v>
      </c>
      <c r="W63"/>
      <c r="X63"/>
    </row>
    <row r="64" spans="1:24" s="1" customFormat="1" ht="30" customHeight="1">
      <c r="A64" s="191"/>
      <c r="B64" s="192"/>
      <c r="C64" s="175"/>
      <c r="D64" s="148"/>
      <c r="E64" s="148"/>
      <c r="F64" s="48" t="s">
        <v>91</v>
      </c>
      <c r="G64" s="75">
        <v>16</v>
      </c>
      <c r="H64" s="75">
        <v>18</v>
      </c>
      <c r="I64" s="30">
        <v>0</v>
      </c>
      <c r="J64" s="6">
        <f t="shared" si="8"/>
        <v>34</v>
      </c>
      <c r="K64" s="174"/>
      <c r="L64" s="192"/>
      <c r="M64" s="69" t="s">
        <v>331</v>
      </c>
      <c r="N64" s="176"/>
      <c r="O64" s="149"/>
      <c r="P64" s="178"/>
      <c r="Q64" s="178"/>
      <c r="R64" s="149"/>
      <c r="S64" s="149"/>
      <c r="T64" s="149"/>
      <c r="U64" s="149"/>
      <c r="V64" s="177"/>
      <c r="W64"/>
      <c r="X64"/>
    </row>
    <row r="65" spans="1:41" s="1" customFormat="1" ht="24" customHeight="1">
      <c r="A65" s="191"/>
      <c r="B65" s="192"/>
      <c r="C65" s="175"/>
      <c r="D65" s="148"/>
      <c r="E65" s="148"/>
      <c r="F65" s="6" t="s">
        <v>94</v>
      </c>
      <c r="G65" s="70">
        <v>0</v>
      </c>
      <c r="H65" s="70">
        <v>0</v>
      </c>
      <c r="I65" s="16">
        <v>85</v>
      </c>
      <c r="J65" s="6">
        <f t="shared" si="8"/>
        <v>85</v>
      </c>
      <c r="K65" s="174"/>
      <c r="L65" s="175"/>
      <c r="M65" s="69" t="s">
        <v>327</v>
      </c>
      <c r="N65" s="176"/>
      <c r="O65" s="149"/>
      <c r="P65" s="208"/>
      <c r="Q65" s="149"/>
      <c r="R65" s="149"/>
      <c r="S65" s="149"/>
      <c r="T65" s="149"/>
      <c r="U65" s="149"/>
      <c r="V65" s="177"/>
      <c r="W65"/>
      <c r="X65"/>
    </row>
    <row r="66" spans="1:41" s="1" customFormat="1" ht="30" customHeight="1">
      <c r="A66" s="123" t="s">
        <v>203</v>
      </c>
      <c r="B66" s="193" t="s">
        <v>283</v>
      </c>
      <c r="C66" s="195" t="s">
        <v>198</v>
      </c>
      <c r="D66" s="154" t="s">
        <v>74</v>
      </c>
      <c r="E66" s="154" t="s">
        <v>96</v>
      </c>
      <c r="F66" s="48" t="s">
        <v>97</v>
      </c>
      <c r="G66" s="75">
        <v>0</v>
      </c>
      <c r="H66" s="75">
        <v>89</v>
      </c>
      <c r="I66" s="30">
        <v>0</v>
      </c>
      <c r="J66" s="48">
        <f>SUM(G66:I66)</f>
        <v>89</v>
      </c>
      <c r="K66" s="243">
        <f>SUM(J66:J67)</f>
        <v>255</v>
      </c>
      <c r="L66" s="244" t="s">
        <v>338</v>
      </c>
      <c r="M66" s="48" t="s">
        <v>316</v>
      </c>
      <c r="N66" s="239">
        <v>3.5</v>
      </c>
      <c r="O66" s="238">
        <f>K66/N66/3</f>
        <v>24.285714285714288</v>
      </c>
      <c r="P66" s="240" t="s">
        <v>311</v>
      </c>
      <c r="Q66" s="249">
        <v>2</v>
      </c>
      <c r="R66" s="249">
        <v>2</v>
      </c>
      <c r="S66" s="152">
        <v>2</v>
      </c>
      <c r="T66" s="154">
        <v>3</v>
      </c>
      <c r="U66" s="152" t="s">
        <v>271</v>
      </c>
      <c r="V66" s="156" t="s">
        <v>332</v>
      </c>
      <c r="W66"/>
      <c r="X66"/>
    </row>
    <row r="67" spans="1:41" s="1" customFormat="1" ht="27.75" customHeight="1">
      <c r="A67" s="124"/>
      <c r="B67" s="194"/>
      <c r="C67" s="196"/>
      <c r="D67" s="155"/>
      <c r="E67" s="155"/>
      <c r="F67" s="48" t="s">
        <v>98</v>
      </c>
      <c r="G67" s="75">
        <v>95</v>
      </c>
      <c r="H67" s="75">
        <v>71</v>
      </c>
      <c r="I67" s="30">
        <v>0</v>
      </c>
      <c r="J67" s="48">
        <f>SUM(G67:I67)</f>
        <v>166</v>
      </c>
      <c r="K67" s="243"/>
      <c r="L67" s="245"/>
      <c r="M67" s="79" t="s">
        <v>82</v>
      </c>
      <c r="N67" s="239"/>
      <c r="O67" s="238"/>
      <c r="P67" s="248"/>
      <c r="Q67" s="250"/>
      <c r="R67" s="250"/>
      <c r="S67" s="153"/>
      <c r="T67" s="155"/>
      <c r="U67" s="153"/>
      <c r="V67" s="157"/>
    </row>
    <row r="68" spans="1:41" s="1" customFormat="1" ht="39.75" customHeight="1">
      <c r="A68" s="36" t="s">
        <v>204</v>
      </c>
      <c r="B68" s="15" t="s">
        <v>284</v>
      </c>
      <c r="C68" s="5" t="s">
        <v>199</v>
      </c>
      <c r="D68" s="6" t="s">
        <v>92</v>
      </c>
      <c r="E68" s="6" t="s">
        <v>106</v>
      </c>
      <c r="F68" s="6" t="s">
        <v>106</v>
      </c>
      <c r="G68" s="70">
        <v>130</v>
      </c>
      <c r="H68" s="70">
        <v>133</v>
      </c>
      <c r="I68" s="16">
        <v>0</v>
      </c>
      <c r="J68" s="48">
        <f>SUM(G68:I68)</f>
        <v>263</v>
      </c>
      <c r="K68" s="49">
        <f>J68</f>
        <v>263</v>
      </c>
      <c r="L68" s="52" t="s">
        <v>337</v>
      </c>
      <c r="M68" s="48" t="s">
        <v>318</v>
      </c>
      <c r="N68" s="78">
        <v>3.5</v>
      </c>
      <c r="O68" s="47">
        <f>K68/N68/3</f>
        <v>25.047619047619047</v>
      </c>
      <c r="P68" s="54" t="s">
        <v>304</v>
      </c>
      <c r="Q68" s="53">
        <v>2</v>
      </c>
      <c r="R68" s="31">
        <v>2</v>
      </c>
      <c r="S68" s="47">
        <v>2</v>
      </c>
      <c r="T68" s="48">
        <v>2</v>
      </c>
      <c r="U68" s="47" t="s">
        <v>271</v>
      </c>
      <c r="V68" s="57"/>
      <c r="W68"/>
      <c r="X68"/>
    </row>
    <row r="69" spans="1:41" s="1" customFormat="1" ht="32.25" customHeight="1">
      <c r="A69" s="50" t="s">
        <v>343</v>
      </c>
      <c r="B69" s="15" t="s">
        <v>248</v>
      </c>
      <c r="C69" s="10" t="s">
        <v>200</v>
      </c>
      <c r="D69" s="6" t="s">
        <v>74</v>
      </c>
      <c r="E69" s="6" t="s">
        <v>103</v>
      </c>
      <c r="F69" s="6" t="s">
        <v>103</v>
      </c>
      <c r="G69" s="75">
        <v>65</v>
      </c>
      <c r="H69" s="70">
        <v>76</v>
      </c>
      <c r="I69" s="16">
        <v>0</v>
      </c>
      <c r="J69" s="6">
        <f>SUM(G69,H69)</f>
        <v>141</v>
      </c>
      <c r="K69" s="9">
        <f>J69</f>
        <v>141</v>
      </c>
      <c r="L69" s="5" t="s">
        <v>336</v>
      </c>
      <c r="M69" s="76" t="s">
        <v>314</v>
      </c>
      <c r="N69" s="71">
        <v>3.5</v>
      </c>
      <c r="O69" s="7">
        <f>K69/N69/2</f>
        <v>20.142857142857142</v>
      </c>
      <c r="P69" s="19" t="s">
        <v>305</v>
      </c>
      <c r="Q69" s="31">
        <v>1</v>
      </c>
      <c r="R69" s="31">
        <v>1</v>
      </c>
      <c r="S69" s="7">
        <v>2</v>
      </c>
      <c r="T69" s="6">
        <v>2</v>
      </c>
      <c r="U69" s="7" t="s">
        <v>264</v>
      </c>
      <c r="V69" s="57"/>
    </row>
    <row r="70" spans="1:41" s="1" customFormat="1" ht="15" customHeight="1">
      <c r="A70" s="210">
        <v>20</v>
      </c>
      <c r="B70" s="213" t="s">
        <v>291</v>
      </c>
      <c r="C70" s="212" t="s">
        <v>196</v>
      </c>
      <c r="D70" s="212" t="s">
        <v>87</v>
      </c>
      <c r="E70" s="212" t="s">
        <v>150</v>
      </c>
      <c r="F70" s="11" t="s">
        <v>8</v>
      </c>
      <c r="G70" s="80">
        <v>17</v>
      </c>
      <c r="H70" s="80">
        <v>20</v>
      </c>
      <c r="I70" s="13">
        <v>0</v>
      </c>
      <c r="J70" s="12">
        <f t="shared" ref="J70:J112" si="9">SUM(G70:I70)</f>
        <v>37</v>
      </c>
      <c r="K70" s="209">
        <f>SUM(J70:J78)</f>
        <v>168</v>
      </c>
      <c r="L70" s="214" t="s">
        <v>151</v>
      </c>
      <c r="M70" s="108" t="s">
        <v>95</v>
      </c>
      <c r="N70" s="226">
        <v>3</v>
      </c>
      <c r="O70" s="230">
        <f>K70/N70/3</f>
        <v>18.666666666666668</v>
      </c>
      <c r="P70" s="212" t="s">
        <v>309</v>
      </c>
      <c r="Q70" s="212">
        <v>1</v>
      </c>
      <c r="R70" s="212">
        <v>1</v>
      </c>
      <c r="S70" s="219">
        <v>2</v>
      </c>
      <c r="T70" s="212"/>
      <c r="U70" s="212">
        <v>8</v>
      </c>
      <c r="V70" s="206" t="s">
        <v>247</v>
      </c>
    </row>
    <row r="71" spans="1:41" s="3" customFormat="1" ht="15" customHeight="1">
      <c r="A71" s="210"/>
      <c r="B71" s="213"/>
      <c r="C71" s="212"/>
      <c r="D71" s="212"/>
      <c r="E71" s="212"/>
      <c r="F71" s="11" t="s">
        <v>152</v>
      </c>
      <c r="G71" s="80">
        <v>6</v>
      </c>
      <c r="H71" s="80">
        <v>6</v>
      </c>
      <c r="I71" s="13">
        <v>0</v>
      </c>
      <c r="J71" s="12">
        <f t="shared" si="9"/>
        <v>12</v>
      </c>
      <c r="K71" s="209"/>
      <c r="L71" s="214"/>
      <c r="M71" s="109"/>
      <c r="N71" s="226"/>
      <c r="O71" s="230"/>
      <c r="P71" s="212"/>
      <c r="Q71" s="212"/>
      <c r="R71" s="212"/>
      <c r="S71" s="220"/>
      <c r="T71" s="212"/>
      <c r="U71" s="212"/>
      <c r="V71" s="206"/>
      <c r="W71"/>
      <c r="X7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s="81" customFormat="1" ht="15" customHeight="1">
      <c r="A72" s="210"/>
      <c r="B72" s="213"/>
      <c r="C72" s="212"/>
      <c r="D72" s="212"/>
      <c r="E72" s="212"/>
      <c r="F72" s="11" t="s">
        <v>153</v>
      </c>
      <c r="G72" s="80">
        <v>14</v>
      </c>
      <c r="H72" s="80">
        <v>8</v>
      </c>
      <c r="I72" s="11">
        <v>0</v>
      </c>
      <c r="J72" s="12">
        <f t="shared" si="9"/>
        <v>22</v>
      </c>
      <c r="K72" s="209"/>
      <c r="L72" s="214"/>
      <c r="M72" s="109"/>
      <c r="N72" s="226"/>
      <c r="O72" s="230"/>
      <c r="P72" s="212"/>
      <c r="Q72" s="212"/>
      <c r="R72" s="212"/>
      <c r="S72" s="220"/>
      <c r="T72" s="212"/>
      <c r="U72" s="212"/>
      <c r="V72" s="206"/>
      <c r="W72"/>
      <c r="X72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s="81" customFormat="1" ht="15" customHeight="1">
      <c r="A73" s="210"/>
      <c r="B73" s="213"/>
      <c r="C73" s="212"/>
      <c r="D73" s="212"/>
      <c r="E73" s="212"/>
      <c r="F73" s="11" t="s">
        <v>34</v>
      </c>
      <c r="G73" s="80">
        <v>9</v>
      </c>
      <c r="H73" s="80">
        <v>6</v>
      </c>
      <c r="I73" s="11">
        <v>0</v>
      </c>
      <c r="J73" s="12">
        <f t="shared" si="9"/>
        <v>15</v>
      </c>
      <c r="K73" s="209"/>
      <c r="L73" s="214"/>
      <c r="M73" s="110"/>
      <c r="N73" s="226"/>
      <c r="O73" s="230"/>
      <c r="P73" s="212"/>
      <c r="Q73" s="212"/>
      <c r="R73" s="212"/>
      <c r="S73" s="220"/>
      <c r="T73" s="212"/>
      <c r="U73" s="212"/>
      <c r="V73" s="206"/>
      <c r="W73"/>
      <c r="X73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s="81" customFormat="1" ht="15" customHeight="1">
      <c r="A74" s="210"/>
      <c r="B74" s="213"/>
      <c r="C74" s="212"/>
      <c r="D74" s="212"/>
      <c r="E74" s="212"/>
      <c r="F74" s="11" t="s">
        <v>154</v>
      </c>
      <c r="G74" s="80">
        <v>3</v>
      </c>
      <c r="H74" s="80">
        <v>3</v>
      </c>
      <c r="I74" s="11">
        <v>0</v>
      </c>
      <c r="J74" s="12">
        <f t="shared" si="9"/>
        <v>6</v>
      </c>
      <c r="K74" s="209"/>
      <c r="L74" s="214"/>
      <c r="M74" s="108" t="s">
        <v>132</v>
      </c>
      <c r="N74" s="226"/>
      <c r="O74" s="230"/>
      <c r="P74" s="212"/>
      <c r="Q74" s="212"/>
      <c r="R74" s="212"/>
      <c r="S74" s="220"/>
      <c r="T74" s="212"/>
      <c r="U74" s="212"/>
      <c r="V74" s="206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s="81" customFormat="1" ht="15" customHeight="1">
      <c r="A75" s="210"/>
      <c r="B75" s="213"/>
      <c r="C75" s="212"/>
      <c r="D75" s="212"/>
      <c r="E75" s="212"/>
      <c r="F75" s="11" t="s">
        <v>31</v>
      </c>
      <c r="G75" s="80">
        <v>9</v>
      </c>
      <c r="H75" s="80">
        <v>11</v>
      </c>
      <c r="I75" s="11">
        <v>0</v>
      </c>
      <c r="J75" s="12">
        <f t="shared" si="9"/>
        <v>20</v>
      </c>
      <c r="K75" s="209"/>
      <c r="L75" s="214"/>
      <c r="M75" s="109"/>
      <c r="N75" s="226"/>
      <c r="O75" s="230"/>
      <c r="P75" s="212"/>
      <c r="Q75" s="212"/>
      <c r="R75" s="212"/>
      <c r="S75" s="220"/>
      <c r="T75" s="212"/>
      <c r="U75" s="212"/>
      <c r="V75" s="206"/>
      <c r="W75"/>
      <c r="X75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s="81" customFormat="1" ht="15" customHeight="1">
      <c r="A76" s="210"/>
      <c r="B76" s="213"/>
      <c r="C76" s="212"/>
      <c r="D76" s="212"/>
      <c r="E76" s="212"/>
      <c r="F76" s="11" t="s">
        <v>19</v>
      </c>
      <c r="G76" s="80">
        <v>2</v>
      </c>
      <c r="H76" s="80">
        <v>4</v>
      </c>
      <c r="I76" s="11">
        <v>0</v>
      </c>
      <c r="J76" s="12">
        <f t="shared" si="9"/>
        <v>6</v>
      </c>
      <c r="K76" s="209"/>
      <c r="L76" s="214"/>
      <c r="M76" s="109"/>
      <c r="N76" s="226"/>
      <c r="O76" s="230"/>
      <c r="P76" s="212"/>
      <c r="Q76" s="212"/>
      <c r="R76" s="212"/>
      <c r="S76" s="220"/>
      <c r="T76" s="212"/>
      <c r="U76" s="212"/>
      <c r="V76" s="206"/>
      <c r="W76"/>
      <c r="X76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s="1" customFormat="1" ht="15" customHeight="1">
      <c r="A77" s="210"/>
      <c r="B77" s="213"/>
      <c r="C77" s="212"/>
      <c r="D77" s="212"/>
      <c r="E77" s="212"/>
      <c r="F77" s="11" t="s">
        <v>155</v>
      </c>
      <c r="G77" s="11">
        <v>20</v>
      </c>
      <c r="H77" s="11">
        <v>22</v>
      </c>
      <c r="I77" s="80">
        <v>0</v>
      </c>
      <c r="J77" s="12">
        <f t="shared" si="9"/>
        <v>42</v>
      </c>
      <c r="K77" s="209"/>
      <c r="L77" s="214"/>
      <c r="M77" s="109"/>
      <c r="N77" s="226"/>
      <c r="O77" s="230"/>
      <c r="P77" s="212"/>
      <c r="Q77" s="212"/>
      <c r="R77" s="212"/>
      <c r="S77" s="220"/>
      <c r="T77" s="212"/>
      <c r="U77" s="212"/>
      <c r="V77" s="206"/>
      <c r="W77"/>
      <c r="X77"/>
    </row>
    <row r="78" spans="1:41" s="1" customFormat="1" ht="15" customHeight="1">
      <c r="A78" s="210"/>
      <c r="B78" s="213"/>
      <c r="C78" s="212"/>
      <c r="D78" s="212"/>
      <c r="E78" s="212"/>
      <c r="F78" s="11" t="s">
        <v>156</v>
      </c>
      <c r="G78" s="11">
        <v>4</v>
      </c>
      <c r="H78" s="11">
        <v>4</v>
      </c>
      <c r="I78" s="80">
        <v>0</v>
      </c>
      <c r="J78" s="12">
        <f t="shared" si="9"/>
        <v>8</v>
      </c>
      <c r="K78" s="209"/>
      <c r="L78" s="214"/>
      <c r="M78" s="110"/>
      <c r="N78" s="226"/>
      <c r="O78" s="230"/>
      <c r="P78" s="212"/>
      <c r="Q78" s="212"/>
      <c r="R78" s="212"/>
      <c r="S78" s="221"/>
      <c r="T78" s="212"/>
      <c r="U78" s="212"/>
      <c r="V78" s="206"/>
      <c r="W78"/>
      <c r="X78"/>
    </row>
    <row r="79" spans="1:41" s="1" customFormat="1" ht="15" customHeight="1">
      <c r="A79" s="210">
        <v>21</v>
      </c>
      <c r="B79" s="213" t="s">
        <v>292</v>
      </c>
      <c r="C79" s="212" t="s">
        <v>196</v>
      </c>
      <c r="D79" s="212" t="s">
        <v>157</v>
      </c>
      <c r="E79" s="212" t="s">
        <v>52</v>
      </c>
      <c r="F79" s="11" t="s">
        <v>150</v>
      </c>
      <c r="G79" s="11">
        <v>0</v>
      </c>
      <c r="H79" s="11">
        <v>0</v>
      </c>
      <c r="I79" s="80">
        <v>52</v>
      </c>
      <c r="J79" s="12">
        <f t="shared" si="9"/>
        <v>52</v>
      </c>
      <c r="K79" s="209">
        <f>SUM(J79:J80)</f>
        <v>60</v>
      </c>
      <c r="L79" s="214" t="s">
        <v>50</v>
      </c>
      <c r="M79" s="227" t="s">
        <v>158</v>
      </c>
      <c r="N79" s="226">
        <v>2</v>
      </c>
      <c r="O79" s="230">
        <f>K79/N79/3</f>
        <v>10</v>
      </c>
      <c r="P79" s="231" t="s">
        <v>310</v>
      </c>
      <c r="Q79" s="212">
        <v>1</v>
      </c>
      <c r="R79" s="212">
        <v>1</v>
      </c>
      <c r="S79" s="219">
        <v>2</v>
      </c>
      <c r="T79" s="212"/>
      <c r="U79" s="212">
        <v>4</v>
      </c>
      <c r="V79" s="206" t="s">
        <v>214</v>
      </c>
    </row>
    <row r="80" spans="1:41" s="82" customFormat="1" ht="29.25" customHeight="1">
      <c r="A80" s="210"/>
      <c r="B80" s="214"/>
      <c r="C80" s="212"/>
      <c r="D80" s="212"/>
      <c r="E80" s="212"/>
      <c r="F80" s="11" t="s">
        <v>159</v>
      </c>
      <c r="G80" s="11">
        <v>0</v>
      </c>
      <c r="H80" s="11">
        <v>0</v>
      </c>
      <c r="I80" s="80">
        <v>8</v>
      </c>
      <c r="J80" s="12">
        <f t="shared" si="9"/>
        <v>8</v>
      </c>
      <c r="K80" s="209"/>
      <c r="L80" s="214"/>
      <c r="M80" s="228"/>
      <c r="N80" s="226"/>
      <c r="O80" s="230"/>
      <c r="P80" s="212"/>
      <c r="Q80" s="212"/>
      <c r="R80" s="212"/>
      <c r="S80" s="221"/>
      <c r="T80" s="212"/>
      <c r="U80" s="212"/>
      <c r="V80" s="206"/>
      <c r="W80"/>
      <c r="X80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s="83" customFormat="1" ht="15" customHeight="1">
      <c r="A81" s="215" t="s">
        <v>344</v>
      </c>
      <c r="B81" s="213" t="s">
        <v>293</v>
      </c>
      <c r="C81" s="214" t="s">
        <v>198</v>
      </c>
      <c r="D81" s="214" t="s">
        <v>74</v>
      </c>
      <c r="E81" s="214" t="s">
        <v>139</v>
      </c>
      <c r="F81" s="11" t="s">
        <v>140</v>
      </c>
      <c r="G81" s="80">
        <v>11</v>
      </c>
      <c r="H81" s="80">
        <v>8</v>
      </c>
      <c r="I81" s="11">
        <v>0</v>
      </c>
      <c r="J81" s="12">
        <f t="shared" si="9"/>
        <v>19</v>
      </c>
      <c r="K81" s="212">
        <f>SUM(J81:J88)</f>
        <v>291</v>
      </c>
      <c r="L81" s="212" t="s">
        <v>141</v>
      </c>
      <c r="M81" s="11" t="s">
        <v>90</v>
      </c>
      <c r="N81" s="226">
        <v>4</v>
      </c>
      <c r="O81" s="229">
        <f>K81/N81/3</f>
        <v>24.25</v>
      </c>
      <c r="P81" s="212" t="s">
        <v>309</v>
      </c>
      <c r="Q81" s="212">
        <v>2</v>
      </c>
      <c r="R81" s="212">
        <v>2</v>
      </c>
      <c r="S81" s="219">
        <v>2</v>
      </c>
      <c r="T81" s="212"/>
      <c r="U81" s="212">
        <v>8</v>
      </c>
      <c r="V81" s="222" t="s">
        <v>235</v>
      </c>
      <c r="W81"/>
      <c r="X8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s="14" customFormat="1" ht="15" customHeight="1">
      <c r="A82" s="215"/>
      <c r="B82" s="214"/>
      <c r="C82" s="214"/>
      <c r="D82" s="214"/>
      <c r="E82" s="214"/>
      <c r="F82" s="11" t="s">
        <v>144</v>
      </c>
      <c r="G82" s="80">
        <v>3</v>
      </c>
      <c r="H82" s="80">
        <v>2</v>
      </c>
      <c r="I82" s="11">
        <v>0</v>
      </c>
      <c r="J82" s="12">
        <f t="shared" si="9"/>
        <v>5</v>
      </c>
      <c r="K82" s="212"/>
      <c r="L82" s="212"/>
      <c r="M82" s="11" t="s">
        <v>90</v>
      </c>
      <c r="N82" s="226"/>
      <c r="O82" s="229"/>
      <c r="P82" s="212"/>
      <c r="Q82" s="212"/>
      <c r="R82" s="212"/>
      <c r="S82" s="220"/>
      <c r="T82" s="212"/>
      <c r="U82" s="212"/>
      <c r="V82" s="222"/>
      <c r="W82"/>
      <c r="X82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s="3" customFormat="1" ht="15" customHeight="1">
      <c r="A83" s="215"/>
      <c r="B83" s="214"/>
      <c r="C83" s="214"/>
      <c r="D83" s="214"/>
      <c r="E83" s="214"/>
      <c r="F83" s="11" t="s">
        <v>145</v>
      </c>
      <c r="G83" s="80">
        <v>3</v>
      </c>
      <c r="H83" s="80">
        <v>7</v>
      </c>
      <c r="I83" s="11">
        <v>0</v>
      </c>
      <c r="J83" s="12">
        <f t="shared" si="9"/>
        <v>10</v>
      </c>
      <c r="K83" s="212"/>
      <c r="L83" s="212"/>
      <c r="M83" s="11" t="s">
        <v>181</v>
      </c>
      <c r="N83" s="226"/>
      <c r="O83" s="229"/>
      <c r="P83" s="212"/>
      <c r="Q83" s="212"/>
      <c r="R83" s="212"/>
      <c r="S83" s="220"/>
      <c r="T83" s="212"/>
      <c r="U83" s="212"/>
      <c r="V83" s="222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s="3" customFormat="1" ht="15" customHeight="1">
      <c r="A84" s="215"/>
      <c r="B84" s="214"/>
      <c r="C84" s="214"/>
      <c r="D84" s="214"/>
      <c r="E84" s="214"/>
      <c r="F84" s="11" t="s">
        <v>146</v>
      </c>
      <c r="G84" s="80">
        <v>4</v>
      </c>
      <c r="H84" s="80">
        <v>7</v>
      </c>
      <c r="I84" s="11">
        <v>0</v>
      </c>
      <c r="J84" s="12">
        <f t="shared" si="9"/>
        <v>11</v>
      </c>
      <c r="K84" s="212"/>
      <c r="L84" s="212"/>
      <c r="M84" s="11" t="s">
        <v>181</v>
      </c>
      <c r="N84" s="226"/>
      <c r="O84" s="229"/>
      <c r="P84" s="212"/>
      <c r="Q84" s="212"/>
      <c r="R84" s="212"/>
      <c r="S84" s="220"/>
      <c r="T84" s="212"/>
      <c r="U84" s="212"/>
      <c r="V84" s="222"/>
      <c r="W84"/>
      <c r="X84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s="3" customFormat="1" ht="15" customHeight="1">
      <c r="A85" s="215"/>
      <c r="B85" s="214"/>
      <c r="C85" s="214"/>
      <c r="D85" s="214"/>
      <c r="E85" s="214"/>
      <c r="F85" s="11" t="s">
        <v>147</v>
      </c>
      <c r="G85" s="80">
        <v>2</v>
      </c>
      <c r="H85" s="80">
        <v>8</v>
      </c>
      <c r="I85" s="11">
        <v>0</v>
      </c>
      <c r="J85" s="12">
        <f t="shared" si="9"/>
        <v>10</v>
      </c>
      <c r="K85" s="212"/>
      <c r="L85" s="212"/>
      <c r="M85" s="11" t="s">
        <v>181</v>
      </c>
      <c r="N85" s="226"/>
      <c r="O85" s="229"/>
      <c r="P85" s="212"/>
      <c r="Q85" s="212"/>
      <c r="R85" s="212"/>
      <c r="S85" s="220"/>
      <c r="T85" s="212"/>
      <c r="U85" s="212"/>
      <c r="V85" s="222"/>
      <c r="W85"/>
      <c r="X85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s="3" customFormat="1" ht="15" customHeight="1">
      <c r="A86" s="215"/>
      <c r="B86" s="214"/>
      <c r="C86" s="214"/>
      <c r="D86" s="214"/>
      <c r="E86" s="214"/>
      <c r="F86" s="11" t="s">
        <v>148</v>
      </c>
      <c r="G86" s="80">
        <v>4</v>
      </c>
      <c r="H86" s="80">
        <v>3</v>
      </c>
      <c r="I86" s="11">
        <v>0</v>
      </c>
      <c r="J86" s="12">
        <f t="shared" si="9"/>
        <v>7</v>
      </c>
      <c r="K86" s="212"/>
      <c r="L86" s="212"/>
      <c r="M86" s="11" t="s">
        <v>100</v>
      </c>
      <c r="N86" s="226"/>
      <c r="O86" s="229"/>
      <c r="P86" s="212"/>
      <c r="Q86" s="212"/>
      <c r="R86" s="212"/>
      <c r="S86" s="220"/>
      <c r="T86" s="212"/>
      <c r="U86" s="212"/>
      <c r="V86" s="222"/>
      <c r="W86"/>
      <c r="X86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s="3" customFormat="1" ht="15" customHeight="1">
      <c r="A87" s="215"/>
      <c r="B87" s="214"/>
      <c r="C87" s="214"/>
      <c r="D87" s="214"/>
      <c r="E87" s="214"/>
      <c r="F87" s="11" t="s">
        <v>185</v>
      </c>
      <c r="G87" s="80">
        <v>65</v>
      </c>
      <c r="H87" s="80">
        <v>69</v>
      </c>
      <c r="I87" s="13">
        <v>0</v>
      </c>
      <c r="J87" s="12">
        <f t="shared" si="9"/>
        <v>134</v>
      </c>
      <c r="K87" s="212"/>
      <c r="L87" s="212"/>
      <c r="M87" s="11" t="s">
        <v>100</v>
      </c>
      <c r="N87" s="226"/>
      <c r="O87" s="229"/>
      <c r="P87" s="212"/>
      <c r="Q87" s="212"/>
      <c r="R87" s="212"/>
      <c r="S87" s="220"/>
      <c r="T87" s="212"/>
      <c r="U87" s="212"/>
      <c r="V87" s="222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s="3" customFormat="1" ht="15" customHeight="1">
      <c r="A88" s="215"/>
      <c r="B88" s="214"/>
      <c r="C88" s="214"/>
      <c r="D88" s="214"/>
      <c r="E88" s="214"/>
      <c r="F88" s="11" t="s">
        <v>149</v>
      </c>
      <c r="G88" s="80">
        <v>44</v>
      </c>
      <c r="H88" s="80">
        <v>51</v>
      </c>
      <c r="I88" s="13">
        <v>0</v>
      </c>
      <c r="J88" s="12">
        <f t="shared" si="9"/>
        <v>95</v>
      </c>
      <c r="K88" s="212"/>
      <c r="L88" s="212"/>
      <c r="M88" s="11" t="s">
        <v>100</v>
      </c>
      <c r="N88" s="226"/>
      <c r="O88" s="229"/>
      <c r="P88" s="212"/>
      <c r="Q88" s="212"/>
      <c r="R88" s="212"/>
      <c r="S88" s="221"/>
      <c r="T88" s="212"/>
      <c r="U88" s="212"/>
      <c r="V88" s="222"/>
      <c r="W88"/>
      <c r="X88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s="1" customFormat="1" ht="15" customHeight="1">
      <c r="A89" s="120">
        <v>23</v>
      </c>
      <c r="B89" s="117">
        <v>45616</v>
      </c>
      <c r="C89" s="108" t="s">
        <v>199</v>
      </c>
      <c r="D89" s="108" t="s">
        <v>87</v>
      </c>
      <c r="E89" s="108" t="s">
        <v>160</v>
      </c>
      <c r="F89" s="11" t="s">
        <v>162</v>
      </c>
      <c r="G89" s="80">
        <v>12</v>
      </c>
      <c r="H89" s="80">
        <v>10</v>
      </c>
      <c r="I89" s="11">
        <v>0</v>
      </c>
      <c r="J89" s="12">
        <f t="shared" si="9"/>
        <v>22</v>
      </c>
      <c r="K89" s="114">
        <f>SUM(J89:J98)</f>
        <v>115</v>
      </c>
      <c r="L89" s="111" t="s">
        <v>50</v>
      </c>
      <c r="M89" s="108" t="s">
        <v>161</v>
      </c>
      <c r="N89" s="105">
        <v>3</v>
      </c>
      <c r="O89" s="102">
        <f>K89/N89/3</f>
        <v>12.777777777777779</v>
      </c>
      <c r="P89" s="108" t="s">
        <v>310</v>
      </c>
      <c r="Q89" s="108">
        <v>1</v>
      </c>
      <c r="R89" s="108">
        <v>1</v>
      </c>
      <c r="S89" s="108">
        <v>2</v>
      </c>
      <c r="T89" s="108"/>
      <c r="U89" s="108">
        <v>6</v>
      </c>
      <c r="V89" s="223" t="s">
        <v>319</v>
      </c>
      <c r="W89"/>
      <c r="X89"/>
    </row>
    <row r="90" spans="1:41" s="1" customFormat="1" ht="15" customHeight="1">
      <c r="A90" s="121"/>
      <c r="B90" s="118"/>
      <c r="C90" s="109"/>
      <c r="D90" s="109"/>
      <c r="E90" s="109"/>
      <c r="F90" s="11" t="s">
        <v>163</v>
      </c>
      <c r="G90" s="80">
        <v>3</v>
      </c>
      <c r="H90" s="80">
        <v>5</v>
      </c>
      <c r="I90" s="11">
        <v>0</v>
      </c>
      <c r="J90" s="12">
        <f t="shared" si="9"/>
        <v>8</v>
      </c>
      <c r="K90" s="115"/>
      <c r="L90" s="112"/>
      <c r="M90" s="109"/>
      <c r="N90" s="106"/>
      <c r="O90" s="103"/>
      <c r="P90" s="109"/>
      <c r="Q90" s="109"/>
      <c r="R90" s="109"/>
      <c r="S90" s="109"/>
      <c r="T90" s="109"/>
      <c r="U90" s="109"/>
      <c r="V90" s="224"/>
    </row>
    <row r="91" spans="1:41" s="1" customFormat="1" ht="15" customHeight="1">
      <c r="A91" s="121"/>
      <c r="B91" s="118"/>
      <c r="C91" s="109"/>
      <c r="D91" s="109"/>
      <c r="E91" s="109"/>
      <c r="F91" s="11" t="s">
        <v>21</v>
      </c>
      <c r="G91" s="80">
        <v>1</v>
      </c>
      <c r="H91" s="80">
        <v>2</v>
      </c>
      <c r="I91" s="11">
        <v>0</v>
      </c>
      <c r="J91" s="12">
        <f t="shared" si="9"/>
        <v>3</v>
      </c>
      <c r="K91" s="115"/>
      <c r="L91" s="112"/>
      <c r="M91" s="109"/>
      <c r="N91" s="106"/>
      <c r="O91" s="103"/>
      <c r="P91" s="109"/>
      <c r="Q91" s="109"/>
      <c r="R91" s="109"/>
      <c r="S91" s="109"/>
      <c r="T91" s="109"/>
      <c r="U91" s="109"/>
      <c r="V91" s="224"/>
      <c r="W91"/>
      <c r="X91"/>
    </row>
    <row r="92" spans="1:41" s="1" customFormat="1" ht="15" customHeight="1">
      <c r="A92" s="121"/>
      <c r="B92" s="118"/>
      <c r="C92" s="109"/>
      <c r="D92" s="109"/>
      <c r="E92" s="109"/>
      <c r="F92" s="11" t="s">
        <v>18</v>
      </c>
      <c r="G92" s="80">
        <v>3</v>
      </c>
      <c r="H92" s="80">
        <v>6</v>
      </c>
      <c r="I92" s="11">
        <v>0</v>
      </c>
      <c r="J92" s="12">
        <f t="shared" si="9"/>
        <v>9</v>
      </c>
      <c r="K92" s="115"/>
      <c r="L92" s="112"/>
      <c r="M92" s="109"/>
      <c r="N92" s="106"/>
      <c r="O92" s="103"/>
      <c r="P92" s="109"/>
      <c r="Q92" s="109"/>
      <c r="R92" s="109"/>
      <c r="S92" s="109"/>
      <c r="T92" s="109"/>
      <c r="U92" s="109"/>
      <c r="V92" s="224"/>
      <c r="W92"/>
      <c r="X92"/>
    </row>
    <row r="93" spans="1:41" s="1" customFormat="1" ht="15" customHeight="1">
      <c r="A93" s="121"/>
      <c r="B93" s="118"/>
      <c r="C93" s="109"/>
      <c r="D93" s="109"/>
      <c r="E93" s="109"/>
      <c r="F93" s="11" t="s">
        <v>20</v>
      </c>
      <c r="G93" s="80">
        <v>7</v>
      </c>
      <c r="H93" s="80">
        <v>6</v>
      </c>
      <c r="I93" s="11">
        <v>0</v>
      </c>
      <c r="J93" s="12">
        <f t="shared" si="9"/>
        <v>13</v>
      </c>
      <c r="K93" s="115"/>
      <c r="L93" s="112"/>
      <c r="M93" s="109"/>
      <c r="N93" s="106"/>
      <c r="O93" s="103"/>
      <c r="P93" s="109"/>
      <c r="Q93" s="109"/>
      <c r="R93" s="109"/>
      <c r="S93" s="109"/>
      <c r="T93" s="109"/>
      <c r="U93" s="109"/>
      <c r="V93" s="224"/>
      <c r="W93"/>
      <c r="X93"/>
    </row>
    <row r="94" spans="1:41" s="1" customFormat="1" ht="15" customHeight="1">
      <c r="A94" s="121"/>
      <c r="B94" s="118"/>
      <c r="C94" s="109"/>
      <c r="D94" s="109"/>
      <c r="E94" s="109"/>
      <c r="F94" s="11" t="s">
        <v>17</v>
      </c>
      <c r="G94" s="80">
        <v>1</v>
      </c>
      <c r="H94" s="80">
        <v>3</v>
      </c>
      <c r="I94" s="11">
        <v>0</v>
      </c>
      <c r="J94" s="12">
        <f t="shared" si="9"/>
        <v>4</v>
      </c>
      <c r="K94" s="115"/>
      <c r="L94" s="112"/>
      <c r="M94" s="109"/>
      <c r="N94" s="106"/>
      <c r="O94" s="103"/>
      <c r="P94" s="109"/>
      <c r="Q94" s="109"/>
      <c r="R94" s="109"/>
      <c r="S94" s="109"/>
      <c r="T94" s="109"/>
      <c r="U94" s="109"/>
      <c r="V94" s="224"/>
    </row>
    <row r="95" spans="1:41" s="1" customFormat="1" ht="15" customHeight="1">
      <c r="A95" s="121"/>
      <c r="B95" s="118"/>
      <c r="C95" s="109"/>
      <c r="D95" s="109"/>
      <c r="E95" s="109"/>
      <c r="F95" s="11" t="s">
        <v>164</v>
      </c>
      <c r="G95" s="80">
        <v>12</v>
      </c>
      <c r="H95" s="80">
        <v>7</v>
      </c>
      <c r="I95" s="11">
        <v>0</v>
      </c>
      <c r="J95" s="12">
        <f t="shared" si="9"/>
        <v>19</v>
      </c>
      <c r="K95" s="115"/>
      <c r="L95" s="112"/>
      <c r="M95" s="109"/>
      <c r="N95" s="106"/>
      <c r="O95" s="103"/>
      <c r="P95" s="109"/>
      <c r="Q95" s="109"/>
      <c r="R95" s="109"/>
      <c r="S95" s="109"/>
      <c r="T95" s="109"/>
      <c r="U95" s="109"/>
      <c r="V95" s="224"/>
      <c r="W95"/>
      <c r="X95"/>
    </row>
    <row r="96" spans="1:41" s="1" customFormat="1" ht="15" customHeight="1">
      <c r="A96" s="121"/>
      <c r="B96" s="118"/>
      <c r="C96" s="109"/>
      <c r="D96" s="109"/>
      <c r="E96" s="109"/>
      <c r="F96" s="11" t="s">
        <v>165</v>
      </c>
      <c r="G96" s="80">
        <v>4</v>
      </c>
      <c r="H96" s="80">
        <v>8</v>
      </c>
      <c r="I96" s="11">
        <v>0</v>
      </c>
      <c r="J96" s="12">
        <f t="shared" si="9"/>
        <v>12</v>
      </c>
      <c r="K96" s="115"/>
      <c r="L96" s="112"/>
      <c r="M96" s="109"/>
      <c r="N96" s="106"/>
      <c r="O96" s="103"/>
      <c r="P96" s="109"/>
      <c r="Q96" s="109"/>
      <c r="R96" s="109"/>
      <c r="S96" s="109"/>
      <c r="T96" s="109"/>
      <c r="U96" s="109"/>
      <c r="V96" s="224"/>
      <c r="W96"/>
      <c r="X96"/>
    </row>
    <row r="97" spans="1:41" s="1" customFormat="1" ht="15" customHeight="1">
      <c r="A97" s="121"/>
      <c r="B97" s="118"/>
      <c r="C97" s="109"/>
      <c r="D97" s="109"/>
      <c r="E97" s="109"/>
      <c r="F97" s="11" t="s">
        <v>166</v>
      </c>
      <c r="G97" s="80">
        <v>4</v>
      </c>
      <c r="H97" s="80">
        <v>7</v>
      </c>
      <c r="I97" s="11">
        <v>0</v>
      </c>
      <c r="J97" s="12">
        <f t="shared" si="9"/>
        <v>11</v>
      </c>
      <c r="K97" s="115"/>
      <c r="L97" s="112"/>
      <c r="M97" s="110"/>
      <c r="N97" s="106"/>
      <c r="O97" s="103"/>
      <c r="P97" s="109"/>
      <c r="Q97" s="109"/>
      <c r="R97" s="109"/>
      <c r="S97" s="109"/>
      <c r="T97" s="109"/>
      <c r="U97" s="109"/>
      <c r="V97" s="224"/>
      <c r="W97"/>
      <c r="X97"/>
    </row>
    <row r="98" spans="1:41" s="1" customFormat="1" ht="15" customHeight="1">
      <c r="A98" s="122"/>
      <c r="B98" s="119"/>
      <c r="C98" s="110"/>
      <c r="D98" s="110"/>
      <c r="E98" s="110"/>
      <c r="F98" s="11" t="s">
        <v>168</v>
      </c>
      <c r="G98" s="11">
        <v>0</v>
      </c>
      <c r="H98" s="11">
        <v>0</v>
      </c>
      <c r="I98" s="80">
        <v>14</v>
      </c>
      <c r="J98" s="12">
        <f t="shared" si="9"/>
        <v>14</v>
      </c>
      <c r="K98" s="116"/>
      <c r="L98" s="113"/>
      <c r="M98" s="46" t="s">
        <v>167</v>
      </c>
      <c r="N98" s="107"/>
      <c r="O98" s="104"/>
      <c r="P98" s="110"/>
      <c r="Q98" s="110"/>
      <c r="R98" s="110"/>
      <c r="S98" s="110"/>
      <c r="T98" s="110"/>
      <c r="U98" s="110"/>
      <c r="V98" s="225"/>
      <c r="W98"/>
      <c r="X98"/>
    </row>
    <row r="99" spans="1:41" s="1" customFormat="1" ht="21" customHeight="1">
      <c r="A99" s="210">
        <v>24</v>
      </c>
      <c r="B99" s="211">
        <v>45616</v>
      </c>
      <c r="C99" s="212" t="s">
        <v>199</v>
      </c>
      <c r="D99" s="212" t="s">
        <v>157</v>
      </c>
      <c r="E99" s="212" t="s">
        <v>53</v>
      </c>
      <c r="F99" s="11" t="s">
        <v>169</v>
      </c>
      <c r="G99" s="11">
        <v>0</v>
      </c>
      <c r="H99" s="11">
        <v>0</v>
      </c>
      <c r="I99" s="80">
        <v>38</v>
      </c>
      <c r="J99" s="12">
        <f t="shared" si="9"/>
        <v>38</v>
      </c>
      <c r="K99" s="209">
        <f>SUM(J99,J100)</f>
        <v>188</v>
      </c>
      <c r="L99" s="216" t="s">
        <v>190</v>
      </c>
      <c r="M99" s="227" t="s">
        <v>186</v>
      </c>
      <c r="N99" s="226">
        <v>3</v>
      </c>
      <c r="O99" s="230">
        <f>K99/N99/3</f>
        <v>20.888888888888889</v>
      </c>
      <c r="P99" s="231" t="s">
        <v>309</v>
      </c>
      <c r="Q99" s="212">
        <v>1</v>
      </c>
      <c r="R99" s="212">
        <v>1</v>
      </c>
      <c r="S99" s="219">
        <v>2</v>
      </c>
      <c r="T99" s="212"/>
      <c r="U99" s="212">
        <v>7</v>
      </c>
      <c r="V99" s="222" t="s">
        <v>215</v>
      </c>
      <c r="W99"/>
      <c r="X99"/>
    </row>
    <row r="100" spans="1:41" s="59" customFormat="1" ht="28.5" customHeight="1">
      <c r="A100" s="210"/>
      <c r="B100" s="211"/>
      <c r="C100" s="212"/>
      <c r="D100" s="212"/>
      <c r="E100" s="212"/>
      <c r="F100" s="11" t="s">
        <v>170</v>
      </c>
      <c r="G100" s="11">
        <v>0</v>
      </c>
      <c r="H100" s="11">
        <v>0</v>
      </c>
      <c r="I100" s="80">
        <v>150</v>
      </c>
      <c r="J100" s="12">
        <f t="shared" si="9"/>
        <v>150</v>
      </c>
      <c r="K100" s="209"/>
      <c r="L100" s="218"/>
      <c r="M100" s="228"/>
      <c r="N100" s="226"/>
      <c r="O100" s="230"/>
      <c r="P100" s="231"/>
      <c r="Q100" s="212"/>
      <c r="R100" s="212"/>
      <c r="S100" s="221"/>
      <c r="T100" s="212"/>
      <c r="U100" s="212"/>
      <c r="V100" s="222"/>
      <c r="W100"/>
      <c r="X100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s="59" customFormat="1" ht="15" customHeight="1">
      <c r="A101" s="210">
        <v>25</v>
      </c>
      <c r="B101" s="213" t="s">
        <v>241</v>
      </c>
      <c r="C101" s="212" t="s">
        <v>200</v>
      </c>
      <c r="D101" s="212" t="s">
        <v>74</v>
      </c>
      <c r="E101" s="212" t="s">
        <v>171</v>
      </c>
      <c r="F101" s="11" t="s">
        <v>172</v>
      </c>
      <c r="G101" s="11">
        <v>9</v>
      </c>
      <c r="H101" s="11">
        <v>5</v>
      </c>
      <c r="I101" s="80">
        <v>0</v>
      </c>
      <c r="J101" s="12">
        <f t="shared" si="9"/>
        <v>14</v>
      </c>
      <c r="K101" s="209">
        <f>SUM(J101:J109)</f>
        <v>184</v>
      </c>
      <c r="L101" s="212" t="s">
        <v>141</v>
      </c>
      <c r="M101" s="11" t="s">
        <v>90</v>
      </c>
      <c r="N101" s="226">
        <v>3</v>
      </c>
      <c r="O101" s="230">
        <f>K101/N101/3</f>
        <v>20.444444444444446</v>
      </c>
      <c r="P101" s="231" t="s">
        <v>309</v>
      </c>
      <c r="Q101" s="212">
        <v>1</v>
      </c>
      <c r="R101" s="212">
        <v>1</v>
      </c>
      <c r="S101" s="219">
        <v>2</v>
      </c>
      <c r="T101" s="212"/>
      <c r="U101" s="212">
        <v>8</v>
      </c>
      <c r="V101" s="222" t="s">
        <v>216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s="1" customFormat="1" ht="15" customHeight="1">
      <c r="A102" s="210"/>
      <c r="B102" s="213"/>
      <c r="C102" s="212"/>
      <c r="D102" s="212"/>
      <c r="E102" s="212"/>
      <c r="F102" s="11" t="s">
        <v>173</v>
      </c>
      <c r="G102" s="11">
        <v>2</v>
      </c>
      <c r="H102" s="11">
        <v>2</v>
      </c>
      <c r="I102" s="80">
        <v>0</v>
      </c>
      <c r="J102" s="12">
        <f t="shared" si="9"/>
        <v>4</v>
      </c>
      <c r="K102" s="209"/>
      <c r="L102" s="212"/>
      <c r="M102" s="11" t="s">
        <v>90</v>
      </c>
      <c r="N102" s="226"/>
      <c r="O102" s="230"/>
      <c r="P102" s="212"/>
      <c r="Q102" s="212"/>
      <c r="R102" s="212"/>
      <c r="S102" s="220"/>
      <c r="T102" s="212"/>
      <c r="U102" s="212"/>
      <c r="V102" s="222"/>
      <c r="W102"/>
      <c r="X102"/>
    </row>
    <row r="103" spans="1:41" s="1" customFormat="1" ht="15" customHeight="1">
      <c r="A103" s="210"/>
      <c r="B103" s="213"/>
      <c r="C103" s="212"/>
      <c r="D103" s="212"/>
      <c r="E103" s="212"/>
      <c r="F103" s="11" t="s">
        <v>11</v>
      </c>
      <c r="G103" s="80">
        <v>1</v>
      </c>
      <c r="H103" s="80">
        <v>1</v>
      </c>
      <c r="I103" s="11">
        <v>0</v>
      </c>
      <c r="J103" s="12">
        <f t="shared" si="9"/>
        <v>2</v>
      </c>
      <c r="K103" s="209"/>
      <c r="L103" s="212"/>
      <c r="M103" s="11" t="s">
        <v>181</v>
      </c>
      <c r="N103" s="226"/>
      <c r="O103" s="230"/>
      <c r="P103" s="212"/>
      <c r="Q103" s="212"/>
      <c r="R103" s="212"/>
      <c r="S103" s="220"/>
      <c r="T103" s="212"/>
      <c r="U103" s="212"/>
      <c r="V103" s="222"/>
      <c r="W103"/>
      <c r="X103"/>
    </row>
    <row r="104" spans="1:41" s="1" customFormat="1" ht="15" customHeight="1">
      <c r="A104" s="210"/>
      <c r="B104" s="213"/>
      <c r="C104" s="212"/>
      <c r="D104" s="212"/>
      <c r="E104" s="212"/>
      <c r="F104" s="11" t="s">
        <v>33</v>
      </c>
      <c r="G104" s="80">
        <v>7</v>
      </c>
      <c r="H104" s="80">
        <v>5</v>
      </c>
      <c r="I104" s="11">
        <v>0</v>
      </c>
      <c r="J104" s="12">
        <f t="shared" si="9"/>
        <v>12</v>
      </c>
      <c r="K104" s="209"/>
      <c r="L104" s="212"/>
      <c r="M104" s="11" t="s">
        <v>181</v>
      </c>
      <c r="N104" s="226"/>
      <c r="O104" s="230"/>
      <c r="P104" s="212"/>
      <c r="Q104" s="212"/>
      <c r="R104" s="212"/>
      <c r="S104" s="220"/>
      <c r="T104" s="212"/>
      <c r="U104" s="212"/>
      <c r="V104" s="222"/>
      <c r="W104"/>
      <c r="X104"/>
    </row>
    <row r="105" spans="1:41" s="3" customFormat="1" ht="15" customHeight="1">
      <c r="A105" s="210"/>
      <c r="B105" s="213"/>
      <c r="C105" s="212"/>
      <c r="D105" s="212"/>
      <c r="E105" s="212"/>
      <c r="F105" s="11" t="s">
        <v>12</v>
      </c>
      <c r="G105" s="80">
        <v>10</v>
      </c>
      <c r="H105" s="80">
        <v>11</v>
      </c>
      <c r="I105" s="11">
        <v>0</v>
      </c>
      <c r="J105" s="12">
        <f t="shared" si="9"/>
        <v>21</v>
      </c>
      <c r="K105" s="209"/>
      <c r="L105" s="212"/>
      <c r="M105" s="11" t="s">
        <v>183</v>
      </c>
      <c r="N105" s="226"/>
      <c r="O105" s="230"/>
      <c r="P105" s="212"/>
      <c r="Q105" s="212"/>
      <c r="R105" s="212"/>
      <c r="S105" s="220"/>
      <c r="T105" s="212"/>
      <c r="U105" s="212"/>
      <c r="V105" s="222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s="3" customFormat="1" ht="15" customHeight="1">
      <c r="A106" s="210"/>
      <c r="B106" s="213"/>
      <c r="C106" s="212"/>
      <c r="D106" s="212"/>
      <c r="E106" s="212"/>
      <c r="F106" s="11" t="s">
        <v>13</v>
      </c>
      <c r="G106" s="80">
        <v>11</v>
      </c>
      <c r="H106" s="80">
        <v>15</v>
      </c>
      <c r="I106" s="11">
        <v>0</v>
      </c>
      <c r="J106" s="12">
        <f t="shared" si="9"/>
        <v>26</v>
      </c>
      <c r="K106" s="209"/>
      <c r="L106" s="212"/>
      <c r="M106" s="11" t="s">
        <v>183</v>
      </c>
      <c r="N106" s="226"/>
      <c r="O106" s="230"/>
      <c r="P106" s="212"/>
      <c r="Q106" s="212"/>
      <c r="R106" s="212"/>
      <c r="S106" s="220"/>
      <c r="T106" s="212"/>
      <c r="U106" s="212"/>
      <c r="V106" s="222"/>
      <c r="W106"/>
      <c r="X106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s="3" customFormat="1" ht="15" customHeight="1">
      <c r="A107" s="210"/>
      <c r="B107" s="213"/>
      <c r="C107" s="212"/>
      <c r="D107" s="212"/>
      <c r="E107" s="212"/>
      <c r="F107" s="11" t="s">
        <v>10</v>
      </c>
      <c r="G107" s="80">
        <v>5</v>
      </c>
      <c r="H107" s="80">
        <v>5</v>
      </c>
      <c r="I107" s="11">
        <v>0</v>
      </c>
      <c r="J107" s="12">
        <f t="shared" si="9"/>
        <v>10</v>
      </c>
      <c r="K107" s="209"/>
      <c r="L107" s="212"/>
      <c r="M107" s="11" t="s">
        <v>182</v>
      </c>
      <c r="N107" s="226"/>
      <c r="O107" s="230"/>
      <c r="P107" s="212"/>
      <c r="Q107" s="212"/>
      <c r="R107" s="212"/>
      <c r="S107" s="220"/>
      <c r="T107" s="212"/>
      <c r="U107" s="212"/>
      <c r="V107" s="222"/>
      <c r="W107"/>
      <c r="X107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s="3" customFormat="1" ht="15" customHeight="1">
      <c r="A108" s="210"/>
      <c r="B108" s="213"/>
      <c r="C108" s="212"/>
      <c r="D108" s="212"/>
      <c r="E108" s="212"/>
      <c r="F108" s="11" t="s">
        <v>32</v>
      </c>
      <c r="G108" s="80">
        <v>5</v>
      </c>
      <c r="H108" s="80">
        <v>5</v>
      </c>
      <c r="I108" s="11">
        <v>0</v>
      </c>
      <c r="J108" s="12">
        <f t="shared" si="9"/>
        <v>10</v>
      </c>
      <c r="K108" s="209"/>
      <c r="L108" s="212"/>
      <c r="M108" s="11" t="s">
        <v>182</v>
      </c>
      <c r="N108" s="226"/>
      <c r="O108" s="230"/>
      <c r="P108" s="212"/>
      <c r="Q108" s="212"/>
      <c r="R108" s="212"/>
      <c r="S108" s="220"/>
      <c r="T108" s="212"/>
      <c r="U108" s="212"/>
      <c r="V108" s="222"/>
      <c r="W108"/>
      <c r="X108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s="3" customFormat="1" ht="15" customHeight="1">
      <c r="A109" s="210"/>
      <c r="B109" s="213"/>
      <c r="C109" s="212"/>
      <c r="D109" s="212"/>
      <c r="E109" s="212"/>
      <c r="F109" s="11" t="s">
        <v>9</v>
      </c>
      <c r="G109" s="80">
        <v>46</v>
      </c>
      <c r="H109" s="80">
        <v>39</v>
      </c>
      <c r="I109" s="11">
        <v>0</v>
      </c>
      <c r="J109" s="12">
        <f t="shared" si="9"/>
        <v>85</v>
      </c>
      <c r="K109" s="209"/>
      <c r="L109" s="212"/>
      <c r="M109" s="11" t="s">
        <v>184</v>
      </c>
      <c r="N109" s="226"/>
      <c r="O109" s="230"/>
      <c r="P109" s="212"/>
      <c r="Q109" s="212"/>
      <c r="R109" s="212"/>
      <c r="S109" s="221"/>
      <c r="T109" s="212"/>
      <c r="U109" s="212"/>
      <c r="V109" s="222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s="3" customFormat="1" ht="27" customHeight="1">
      <c r="A110" s="210">
        <v>26</v>
      </c>
      <c r="B110" s="214" t="s">
        <v>241</v>
      </c>
      <c r="C110" s="212" t="s">
        <v>200</v>
      </c>
      <c r="D110" s="212" t="s">
        <v>157</v>
      </c>
      <c r="E110" s="212" t="s">
        <v>188</v>
      </c>
      <c r="F110" s="11" t="s">
        <v>37</v>
      </c>
      <c r="G110" s="11">
        <v>0</v>
      </c>
      <c r="H110" s="11">
        <v>0</v>
      </c>
      <c r="I110" s="80">
        <v>21</v>
      </c>
      <c r="J110" s="12">
        <f t="shared" si="9"/>
        <v>21</v>
      </c>
      <c r="K110" s="209">
        <f>SUM(J110,J111)</f>
        <v>72</v>
      </c>
      <c r="L110" s="212" t="s">
        <v>54</v>
      </c>
      <c r="M110" s="227" t="s">
        <v>158</v>
      </c>
      <c r="N110" s="226">
        <v>2</v>
      </c>
      <c r="O110" s="230">
        <f>K110/N110/3</f>
        <v>12</v>
      </c>
      <c r="P110" s="212" t="s">
        <v>309</v>
      </c>
      <c r="Q110" s="212">
        <v>1</v>
      </c>
      <c r="R110" s="212">
        <v>1</v>
      </c>
      <c r="S110" s="219">
        <v>2</v>
      </c>
      <c r="T110" s="212"/>
      <c r="U110" s="212">
        <v>4</v>
      </c>
      <c r="V110" s="222" t="s">
        <v>217</v>
      </c>
      <c r="W110"/>
      <c r="X110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s="27" customFormat="1" ht="24.75" customHeight="1">
      <c r="A111" s="210"/>
      <c r="B111" s="214"/>
      <c r="C111" s="212"/>
      <c r="D111" s="212"/>
      <c r="E111" s="212"/>
      <c r="F111" s="11" t="s">
        <v>174</v>
      </c>
      <c r="G111" s="11">
        <v>0</v>
      </c>
      <c r="H111" s="11">
        <v>0</v>
      </c>
      <c r="I111" s="80">
        <v>51</v>
      </c>
      <c r="J111" s="12">
        <f t="shared" si="9"/>
        <v>51</v>
      </c>
      <c r="K111" s="209"/>
      <c r="L111" s="212"/>
      <c r="M111" s="228"/>
      <c r="N111" s="226"/>
      <c r="O111" s="230"/>
      <c r="P111" s="212"/>
      <c r="Q111" s="212"/>
      <c r="R111" s="212"/>
      <c r="S111" s="221"/>
      <c r="T111" s="212"/>
      <c r="U111" s="212"/>
      <c r="V111" s="222"/>
      <c r="W111"/>
      <c r="X11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s="27" customFormat="1" ht="15" customHeight="1">
      <c r="A112" s="120">
        <v>27</v>
      </c>
      <c r="B112" s="216" t="s">
        <v>242</v>
      </c>
      <c r="C112" s="108" t="s">
        <v>205</v>
      </c>
      <c r="D112" s="108" t="s">
        <v>87</v>
      </c>
      <c r="E112" s="108" t="s">
        <v>249</v>
      </c>
      <c r="F112" s="11" t="s">
        <v>175</v>
      </c>
      <c r="G112" s="80">
        <v>5</v>
      </c>
      <c r="H112" s="80">
        <v>8</v>
      </c>
      <c r="I112" s="11">
        <v>0</v>
      </c>
      <c r="J112" s="12">
        <f t="shared" si="9"/>
        <v>13</v>
      </c>
      <c r="K112" s="114">
        <f>SUM(J112:J124)</f>
        <v>156</v>
      </c>
      <c r="L112" s="111" t="s">
        <v>176</v>
      </c>
      <c r="M112" s="232" t="s">
        <v>80</v>
      </c>
      <c r="N112" s="105">
        <v>3</v>
      </c>
      <c r="O112" s="102">
        <f>K112/N112/3</f>
        <v>17.333333333333332</v>
      </c>
      <c r="P112" s="235" t="s">
        <v>309</v>
      </c>
      <c r="Q112" s="108">
        <v>1</v>
      </c>
      <c r="R112" s="108">
        <v>1</v>
      </c>
      <c r="S112" s="219" t="s">
        <v>286</v>
      </c>
      <c r="T112" s="108"/>
      <c r="U112" s="108">
        <v>8</v>
      </c>
      <c r="V112" s="223" t="s">
        <v>351</v>
      </c>
      <c r="W112"/>
      <c r="X112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s="3" customFormat="1" ht="15" customHeight="1">
      <c r="A113" s="121"/>
      <c r="B113" s="217"/>
      <c r="C113" s="109"/>
      <c r="D113" s="109"/>
      <c r="E113" s="109"/>
      <c r="F113" s="11" t="s">
        <v>49</v>
      </c>
      <c r="G113" s="80">
        <v>6</v>
      </c>
      <c r="H113" s="80">
        <v>6</v>
      </c>
      <c r="I113" s="11">
        <v>0</v>
      </c>
      <c r="J113" s="12">
        <f>SUM(G113,H113)</f>
        <v>12</v>
      </c>
      <c r="K113" s="115"/>
      <c r="L113" s="112"/>
      <c r="M113" s="233"/>
      <c r="N113" s="106"/>
      <c r="O113" s="103"/>
      <c r="P113" s="236"/>
      <c r="Q113" s="109"/>
      <c r="R113" s="109"/>
      <c r="S113" s="220"/>
      <c r="T113" s="109"/>
      <c r="U113" s="109"/>
      <c r="V113" s="224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s="3" customFormat="1" ht="15" customHeight="1">
      <c r="A114" s="121"/>
      <c r="B114" s="217"/>
      <c r="C114" s="109"/>
      <c r="D114" s="109"/>
      <c r="E114" s="109"/>
      <c r="F114" s="11" t="s">
        <v>25</v>
      </c>
      <c r="G114" s="80">
        <v>7</v>
      </c>
      <c r="H114" s="80">
        <v>4</v>
      </c>
      <c r="I114" s="11">
        <v>0</v>
      </c>
      <c r="J114" s="12">
        <f>SUM(G114:I114)</f>
        <v>11</v>
      </c>
      <c r="K114" s="115"/>
      <c r="L114" s="112"/>
      <c r="M114" s="233"/>
      <c r="N114" s="106"/>
      <c r="O114" s="103"/>
      <c r="P114" s="236"/>
      <c r="Q114" s="109"/>
      <c r="R114" s="109"/>
      <c r="S114" s="220"/>
      <c r="T114" s="109"/>
      <c r="U114" s="109"/>
      <c r="V114" s="224"/>
      <c r="W114"/>
      <c r="X114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s="3" customFormat="1" ht="15" customHeight="1">
      <c r="A115" s="121"/>
      <c r="B115" s="217"/>
      <c r="C115" s="109"/>
      <c r="D115" s="109"/>
      <c r="E115" s="109"/>
      <c r="F115" s="11" t="s">
        <v>177</v>
      </c>
      <c r="G115" s="80">
        <v>2</v>
      </c>
      <c r="H115" s="80">
        <v>3</v>
      </c>
      <c r="I115" s="11">
        <v>0</v>
      </c>
      <c r="J115" s="12">
        <f>SUM(G115,H115)</f>
        <v>5</v>
      </c>
      <c r="K115" s="115"/>
      <c r="L115" s="112"/>
      <c r="M115" s="233"/>
      <c r="N115" s="106"/>
      <c r="O115" s="103"/>
      <c r="P115" s="236"/>
      <c r="Q115" s="109"/>
      <c r="R115" s="109"/>
      <c r="S115" s="220"/>
      <c r="T115" s="109"/>
      <c r="U115" s="109"/>
      <c r="V115" s="224"/>
      <c r="W115"/>
      <c r="X115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s="3" customFormat="1" ht="15" customHeight="1">
      <c r="A116" s="121"/>
      <c r="B116" s="217"/>
      <c r="C116" s="109"/>
      <c r="D116" s="109"/>
      <c r="E116" s="109"/>
      <c r="F116" s="11" t="s">
        <v>23</v>
      </c>
      <c r="G116" s="80">
        <v>3</v>
      </c>
      <c r="H116" s="80">
        <v>2</v>
      </c>
      <c r="I116" s="11">
        <v>0</v>
      </c>
      <c r="J116" s="12">
        <f>SUM(G116:I116)</f>
        <v>5</v>
      </c>
      <c r="K116" s="115"/>
      <c r="L116" s="112"/>
      <c r="M116" s="233"/>
      <c r="N116" s="106"/>
      <c r="O116" s="103"/>
      <c r="P116" s="236"/>
      <c r="Q116" s="109"/>
      <c r="R116" s="109"/>
      <c r="S116" s="220"/>
      <c r="T116" s="109"/>
      <c r="U116" s="109"/>
      <c r="V116" s="224"/>
      <c r="W116"/>
      <c r="X116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s="3" customFormat="1" ht="15" customHeight="1">
      <c r="A117" s="121"/>
      <c r="B117" s="217"/>
      <c r="C117" s="109"/>
      <c r="D117" s="109"/>
      <c r="E117" s="109"/>
      <c r="F117" s="11" t="s">
        <v>178</v>
      </c>
      <c r="G117" s="80">
        <v>2</v>
      </c>
      <c r="H117" s="80">
        <v>2</v>
      </c>
      <c r="I117" s="11">
        <v>0</v>
      </c>
      <c r="J117" s="12">
        <f>SUM(G117,H117)</f>
        <v>4</v>
      </c>
      <c r="K117" s="115"/>
      <c r="L117" s="112"/>
      <c r="M117" s="233"/>
      <c r="N117" s="106"/>
      <c r="O117" s="103"/>
      <c r="P117" s="236"/>
      <c r="Q117" s="109"/>
      <c r="R117" s="109"/>
      <c r="S117" s="220"/>
      <c r="T117" s="109"/>
      <c r="U117" s="109"/>
      <c r="V117" s="224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s="3" customFormat="1" ht="15" customHeight="1">
      <c r="A118" s="121"/>
      <c r="B118" s="217"/>
      <c r="C118" s="109"/>
      <c r="D118" s="109"/>
      <c r="E118" s="109"/>
      <c r="F118" s="11" t="s">
        <v>26</v>
      </c>
      <c r="G118" s="80">
        <v>3</v>
      </c>
      <c r="H118" s="80">
        <v>6</v>
      </c>
      <c r="I118" s="11">
        <v>0</v>
      </c>
      <c r="J118" s="12">
        <f>SUM(G118:I118)</f>
        <v>9</v>
      </c>
      <c r="K118" s="115"/>
      <c r="L118" s="112"/>
      <c r="M118" s="233"/>
      <c r="N118" s="106"/>
      <c r="O118" s="103"/>
      <c r="P118" s="236"/>
      <c r="Q118" s="109"/>
      <c r="R118" s="109"/>
      <c r="S118" s="220"/>
      <c r="T118" s="109"/>
      <c r="U118" s="109"/>
      <c r="V118" s="224"/>
      <c r="W118"/>
      <c r="X118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s="3" customFormat="1" ht="15" customHeight="1">
      <c r="A119" s="121"/>
      <c r="B119" s="217"/>
      <c r="C119" s="109"/>
      <c r="D119" s="109"/>
      <c r="E119" s="109"/>
      <c r="F119" s="11" t="s">
        <v>24</v>
      </c>
      <c r="G119" s="80">
        <v>4</v>
      </c>
      <c r="H119" s="80">
        <v>11</v>
      </c>
      <c r="I119" s="11">
        <v>0</v>
      </c>
      <c r="J119" s="12">
        <f>SUM(G119,H119)</f>
        <v>15</v>
      </c>
      <c r="K119" s="115"/>
      <c r="L119" s="112"/>
      <c r="M119" s="233"/>
      <c r="N119" s="106"/>
      <c r="O119" s="103"/>
      <c r="P119" s="236"/>
      <c r="Q119" s="109"/>
      <c r="R119" s="109"/>
      <c r="S119" s="220"/>
      <c r="T119" s="109"/>
      <c r="U119" s="109"/>
      <c r="V119" s="224"/>
      <c r="W119"/>
      <c r="X119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s="3" customFormat="1" ht="15" customHeight="1">
      <c r="A120" s="121"/>
      <c r="B120" s="217"/>
      <c r="C120" s="109"/>
      <c r="D120" s="109"/>
      <c r="E120" s="109"/>
      <c r="F120" s="11" t="s">
        <v>22</v>
      </c>
      <c r="G120" s="80">
        <v>4</v>
      </c>
      <c r="H120" s="80">
        <v>1</v>
      </c>
      <c r="I120" s="11">
        <v>0</v>
      </c>
      <c r="J120" s="12">
        <f>SUM(G120:I120)</f>
        <v>5</v>
      </c>
      <c r="K120" s="115"/>
      <c r="L120" s="112"/>
      <c r="M120" s="233"/>
      <c r="N120" s="106"/>
      <c r="O120" s="103"/>
      <c r="P120" s="236"/>
      <c r="Q120" s="109"/>
      <c r="R120" s="109"/>
      <c r="S120" s="220"/>
      <c r="T120" s="109"/>
      <c r="U120" s="109"/>
      <c r="V120" s="224"/>
      <c r="W120"/>
      <c r="X120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s="3" customFormat="1" ht="15" customHeight="1">
      <c r="A121" s="121"/>
      <c r="B121" s="217"/>
      <c r="C121" s="109"/>
      <c r="D121" s="109"/>
      <c r="E121" s="109"/>
      <c r="F121" s="11" t="s">
        <v>179</v>
      </c>
      <c r="G121" s="11">
        <v>12</v>
      </c>
      <c r="H121" s="11">
        <v>16</v>
      </c>
      <c r="I121" s="80">
        <v>0</v>
      </c>
      <c r="J121" s="12">
        <f>SUM(G121:I121)</f>
        <v>28</v>
      </c>
      <c r="K121" s="115"/>
      <c r="L121" s="112"/>
      <c r="M121" s="234"/>
      <c r="N121" s="106"/>
      <c r="O121" s="103"/>
      <c r="P121" s="236"/>
      <c r="Q121" s="109"/>
      <c r="R121" s="109"/>
      <c r="S121" s="220"/>
      <c r="T121" s="109"/>
      <c r="U121" s="109"/>
      <c r="V121" s="224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s="1" customFormat="1" ht="15" customHeight="1">
      <c r="A122" s="121"/>
      <c r="B122" s="217"/>
      <c r="C122" s="109"/>
      <c r="D122" s="109"/>
      <c r="E122" s="109"/>
      <c r="F122" s="11" t="s">
        <v>38</v>
      </c>
      <c r="G122" s="80">
        <v>0</v>
      </c>
      <c r="H122" s="80">
        <v>0</v>
      </c>
      <c r="I122" s="11">
        <v>13</v>
      </c>
      <c r="J122" s="12">
        <f t="shared" ref="J122" si="10">SUM(G122:I122)</f>
        <v>13</v>
      </c>
      <c r="K122" s="115"/>
      <c r="L122" s="112"/>
      <c r="M122" s="108" t="s">
        <v>331</v>
      </c>
      <c r="N122" s="106"/>
      <c r="O122" s="103"/>
      <c r="P122" s="236"/>
      <c r="Q122" s="109"/>
      <c r="R122" s="109"/>
      <c r="S122" s="220"/>
      <c r="T122" s="109"/>
      <c r="U122" s="109"/>
      <c r="V122" s="224"/>
    </row>
    <row r="123" spans="1:41" s="3" customFormat="1" ht="15" customHeight="1">
      <c r="A123" s="121"/>
      <c r="B123" s="217"/>
      <c r="C123" s="109"/>
      <c r="D123" s="109"/>
      <c r="E123" s="109"/>
      <c r="F123" s="11" t="s">
        <v>180</v>
      </c>
      <c r="G123" s="11">
        <v>0</v>
      </c>
      <c r="H123" s="11">
        <v>0</v>
      </c>
      <c r="I123" s="80">
        <v>12</v>
      </c>
      <c r="J123" s="12">
        <f>SUM(G123,H123:I123)</f>
        <v>12</v>
      </c>
      <c r="K123" s="115"/>
      <c r="L123" s="112"/>
      <c r="M123" s="109"/>
      <c r="N123" s="106"/>
      <c r="O123" s="103"/>
      <c r="P123" s="236"/>
      <c r="Q123" s="109"/>
      <c r="R123" s="109"/>
      <c r="S123" s="220"/>
      <c r="T123" s="109"/>
      <c r="U123" s="109"/>
      <c r="V123" s="224"/>
      <c r="W123"/>
      <c r="X123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s="3" customFormat="1" ht="15" customHeight="1">
      <c r="A124" s="122"/>
      <c r="B124" s="218"/>
      <c r="C124" s="110"/>
      <c r="D124" s="110"/>
      <c r="E124" s="110"/>
      <c r="F124" s="11" t="s">
        <v>39</v>
      </c>
      <c r="G124" s="80">
        <v>0</v>
      </c>
      <c r="H124" s="80">
        <v>0</v>
      </c>
      <c r="I124" s="11">
        <v>24</v>
      </c>
      <c r="J124" s="12">
        <f t="shared" ref="J124:J133" si="11">SUM(G124:I124)</f>
        <v>24</v>
      </c>
      <c r="K124" s="116"/>
      <c r="L124" s="113"/>
      <c r="M124" s="110"/>
      <c r="N124" s="107"/>
      <c r="O124" s="104"/>
      <c r="P124" s="237"/>
      <c r="Q124" s="110"/>
      <c r="R124" s="110"/>
      <c r="S124" s="221"/>
      <c r="T124" s="110"/>
      <c r="U124" s="110"/>
      <c r="V124" s="225"/>
      <c r="W124"/>
      <c r="X124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s="1" customFormat="1" ht="30" customHeight="1">
      <c r="A125" s="99" t="s">
        <v>303</v>
      </c>
      <c r="B125" s="96" t="s">
        <v>294</v>
      </c>
      <c r="C125" s="90" t="s">
        <v>198</v>
      </c>
      <c r="D125" s="125" t="s">
        <v>92</v>
      </c>
      <c r="E125" s="125" t="s">
        <v>1</v>
      </c>
      <c r="F125" s="6" t="s">
        <v>238</v>
      </c>
      <c r="G125" s="16">
        <v>9</v>
      </c>
      <c r="H125" s="16">
        <v>12</v>
      </c>
      <c r="I125" s="16">
        <v>0</v>
      </c>
      <c r="J125" s="6">
        <f>SUM(G125:H125)</f>
        <v>21</v>
      </c>
      <c r="K125" s="93">
        <f>SUM(G125:H126)</f>
        <v>217</v>
      </c>
      <c r="L125" s="90" t="s">
        <v>337</v>
      </c>
      <c r="M125" s="6" t="s">
        <v>317</v>
      </c>
      <c r="N125" s="145">
        <v>3.5</v>
      </c>
      <c r="O125" s="127">
        <f>K125/N125/3</f>
        <v>20.666666666666668</v>
      </c>
      <c r="P125" s="131" t="s">
        <v>304</v>
      </c>
      <c r="Q125" s="136">
        <v>2</v>
      </c>
      <c r="R125" s="136">
        <v>2</v>
      </c>
      <c r="S125" s="127">
        <v>2</v>
      </c>
      <c r="T125" s="125">
        <v>3</v>
      </c>
      <c r="U125" s="127" t="s">
        <v>271</v>
      </c>
      <c r="V125" s="177" t="s">
        <v>218</v>
      </c>
    </row>
    <row r="126" spans="1:41" s="1" customFormat="1" ht="20.25" customHeight="1">
      <c r="A126" s="101"/>
      <c r="B126" s="98"/>
      <c r="C126" s="92"/>
      <c r="D126" s="126"/>
      <c r="E126" s="126"/>
      <c r="F126" s="6" t="s">
        <v>112</v>
      </c>
      <c r="G126" s="84">
        <v>89</v>
      </c>
      <c r="H126" s="84">
        <v>107</v>
      </c>
      <c r="I126" s="16">
        <v>0</v>
      </c>
      <c r="J126" s="6">
        <f>SUM(G126:I126)</f>
        <v>196</v>
      </c>
      <c r="K126" s="95"/>
      <c r="L126" s="92"/>
      <c r="M126" s="6" t="s">
        <v>100</v>
      </c>
      <c r="N126" s="147"/>
      <c r="O126" s="128"/>
      <c r="P126" s="132"/>
      <c r="Q126" s="137"/>
      <c r="R126" s="137"/>
      <c r="S126" s="128"/>
      <c r="T126" s="126"/>
      <c r="U126" s="128"/>
      <c r="V126" s="177"/>
      <c r="W126"/>
      <c r="X126"/>
    </row>
    <row r="127" spans="1:41" s="2" customFormat="1" ht="51" customHeight="1">
      <c r="A127" s="36" t="s">
        <v>221</v>
      </c>
      <c r="B127" s="20" t="s">
        <v>295</v>
      </c>
      <c r="C127" s="21" t="s">
        <v>199</v>
      </c>
      <c r="D127" s="24" t="s">
        <v>92</v>
      </c>
      <c r="E127" s="24" t="s">
        <v>1</v>
      </c>
      <c r="F127" s="6" t="s">
        <v>1</v>
      </c>
      <c r="G127" s="84">
        <v>89</v>
      </c>
      <c r="H127" s="84">
        <v>106</v>
      </c>
      <c r="I127" s="16">
        <v>0</v>
      </c>
      <c r="J127" s="6">
        <f>SUM(G127,H127)</f>
        <v>195</v>
      </c>
      <c r="K127" s="9">
        <f>SUM(J127)</f>
        <v>195</v>
      </c>
      <c r="L127" s="43" t="s">
        <v>337</v>
      </c>
      <c r="M127" s="6" t="s">
        <v>318</v>
      </c>
      <c r="N127" s="71">
        <v>3.5</v>
      </c>
      <c r="O127" s="7">
        <f>K127/N127/3</f>
        <v>18.571428571428573</v>
      </c>
      <c r="P127" s="19" t="s">
        <v>304</v>
      </c>
      <c r="Q127" s="22">
        <v>2</v>
      </c>
      <c r="R127" s="22">
        <v>2</v>
      </c>
      <c r="S127" s="23">
        <v>2</v>
      </c>
      <c r="T127" s="24">
        <v>3</v>
      </c>
      <c r="U127" s="23" t="s">
        <v>271</v>
      </c>
      <c r="V127" s="57"/>
      <c r="W127"/>
      <c r="X127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s="1" customFormat="1" ht="24.75" customHeight="1">
      <c r="A128" s="99" t="s">
        <v>222</v>
      </c>
      <c r="B128" s="193" t="s">
        <v>296</v>
      </c>
      <c r="C128" s="90" t="s">
        <v>200</v>
      </c>
      <c r="D128" s="90" t="s">
        <v>74</v>
      </c>
      <c r="E128" s="90" t="s">
        <v>84</v>
      </c>
      <c r="F128" s="6" t="s">
        <v>85</v>
      </c>
      <c r="G128" s="70">
        <f>25+16</f>
        <v>41</v>
      </c>
      <c r="H128" s="70">
        <v>29</v>
      </c>
      <c r="I128" s="16">
        <v>0</v>
      </c>
      <c r="J128" s="6">
        <f>SUM(G128:I128)</f>
        <v>70</v>
      </c>
      <c r="K128" s="93">
        <f>SUM(J128:J129)</f>
        <v>158</v>
      </c>
      <c r="L128" s="90" t="s">
        <v>338</v>
      </c>
      <c r="M128" s="76" t="s">
        <v>313</v>
      </c>
      <c r="N128" s="145">
        <v>3.5</v>
      </c>
      <c r="O128" s="152">
        <f>K128/N128/2</f>
        <v>22.571428571428573</v>
      </c>
      <c r="P128" s="131" t="s">
        <v>305</v>
      </c>
      <c r="Q128" s="198">
        <v>1</v>
      </c>
      <c r="R128" s="198">
        <v>1</v>
      </c>
      <c r="S128" s="127">
        <v>2</v>
      </c>
      <c r="T128" s="127">
        <v>2</v>
      </c>
      <c r="U128" s="127" t="s">
        <v>266</v>
      </c>
      <c r="V128" s="135" t="s">
        <v>349</v>
      </c>
      <c r="W128"/>
      <c r="X128"/>
    </row>
    <row r="129" spans="1:41" s="1" customFormat="1" ht="23.25" customHeight="1">
      <c r="A129" s="101"/>
      <c r="B129" s="194"/>
      <c r="C129" s="92"/>
      <c r="D129" s="92"/>
      <c r="E129" s="92"/>
      <c r="F129" s="6" t="s">
        <v>86</v>
      </c>
      <c r="G129" s="70">
        <v>47</v>
      </c>
      <c r="H129" s="70">
        <v>41</v>
      </c>
      <c r="I129" s="16">
        <v>0</v>
      </c>
      <c r="J129" s="6">
        <f>SUM(G129:I129)</f>
        <v>88</v>
      </c>
      <c r="K129" s="95"/>
      <c r="L129" s="92"/>
      <c r="M129" s="76" t="s">
        <v>250</v>
      </c>
      <c r="N129" s="147"/>
      <c r="O129" s="153"/>
      <c r="P129" s="132"/>
      <c r="Q129" s="200"/>
      <c r="R129" s="200"/>
      <c r="S129" s="128"/>
      <c r="T129" s="128"/>
      <c r="U129" s="128"/>
      <c r="V129" s="135"/>
      <c r="W129"/>
      <c r="X129"/>
    </row>
    <row r="130" spans="1:41" s="1" customFormat="1" ht="45" customHeight="1">
      <c r="A130" s="50" t="s">
        <v>223</v>
      </c>
      <c r="B130" s="55" t="s">
        <v>297</v>
      </c>
      <c r="C130" s="45" t="s">
        <v>205</v>
      </c>
      <c r="D130" s="41" t="s">
        <v>74</v>
      </c>
      <c r="E130" s="38" t="s">
        <v>99</v>
      </c>
      <c r="F130" s="48" t="s">
        <v>2</v>
      </c>
      <c r="G130" s="75">
        <v>162</v>
      </c>
      <c r="H130" s="75">
        <v>160</v>
      </c>
      <c r="I130" s="30">
        <v>0</v>
      </c>
      <c r="J130" s="42">
        <f t="shared" ref="J130" si="12">SUM(G130:I130)</f>
        <v>322</v>
      </c>
      <c r="K130" s="88">
        <f>SUM(G130:H130)</f>
        <v>322</v>
      </c>
      <c r="L130" s="44" t="s">
        <v>210</v>
      </c>
      <c r="M130" s="77" t="s">
        <v>105</v>
      </c>
      <c r="N130" s="61">
        <v>4</v>
      </c>
      <c r="O130" s="47">
        <f>K130/N130/3</f>
        <v>26.833333333333332</v>
      </c>
      <c r="P130" s="39" t="s">
        <v>311</v>
      </c>
      <c r="Q130" s="40">
        <v>2</v>
      </c>
      <c r="R130" s="40">
        <v>2</v>
      </c>
      <c r="S130" s="40">
        <v>2</v>
      </c>
      <c r="T130" s="38">
        <v>3</v>
      </c>
      <c r="U130" s="38" t="s">
        <v>271</v>
      </c>
      <c r="V130" s="58"/>
      <c r="W130"/>
      <c r="X130"/>
    </row>
    <row r="131" spans="1:41" s="1" customFormat="1" ht="42" customHeight="1">
      <c r="A131" s="35" t="s">
        <v>224</v>
      </c>
      <c r="B131" s="15" t="s">
        <v>298</v>
      </c>
      <c r="C131" s="21" t="s">
        <v>196</v>
      </c>
      <c r="D131" s="6" t="s">
        <v>92</v>
      </c>
      <c r="E131" s="24" t="s">
        <v>209</v>
      </c>
      <c r="F131" s="48" t="s">
        <v>209</v>
      </c>
      <c r="G131" s="75">
        <v>51</v>
      </c>
      <c r="H131" s="70">
        <v>82</v>
      </c>
      <c r="I131" s="16">
        <v>0</v>
      </c>
      <c r="J131" s="48">
        <f>SUM(G131:I131)</f>
        <v>133</v>
      </c>
      <c r="K131" s="49">
        <f>J131</f>
        <v>133</v>
      </c>
      <c r="L131" s="45" t="s">
        <v>338</v>
      </c>
      <c r="M131" s="48" t="s">
        <v>315</v>
      </c>
      <c r="N131" s="85">
        <v>3.5</v>
      </c>
      <c r="O131" s="47">
        <f>K131/N131/2</f>
        <v>19</v>
      </c>
      <c r="P131" s="39" t="s">
        <v>305</v>
      </c>
      <c r="Q131" s="33">
        <v>1</v>
      </c>
      <c r="R131" s="34">
        <v>1</v>
      </c>
      <c r="S131" s="40">
        <v>2</v>
      </c>
      <c r="T131" s="38">
        <v>2</v>
      </c>
      <c r="U131" s="40" t="s">
        <v>263</v>
      </c>
      <c r="V131" s="57"/>
    </row>
    <row r="132" spans="1:41" s="1" customFormat="1" ht="56.25" customHeight="1">
      <c r="A132" s="50" t="s">
        <v>225</v>
      </c>
      <c r="B132" s="51" t="s">
        <v>299</v>
      </c>
      <c r="C132" s="52" t="s">
        <v>198</v>
      </c>
      <c r="D132" s="48" t="s">
        <v>92</v>
      </c>
      <c r="E132" s="48" t="s">
        <v>136</v>
      </c>
      <c r="F132" s="48" t="s">
        <v>136</v>
      </c>
      <c r="G132" s="75">
        <v>0</v>
      </c>
      <c r="H132" s="75">
        <v>0</v>
      </c>
      <c r="I132" s="30">
        <v>268</v>
      </c>
      <c r="J132" s="48">
        <f t="shared" si="11"/>
        <v>268</v>
      </c>
      <c r="K132" s="49">
        <f>J132</f>
        <v>268</v>
      </c>
      <c r="L132" s="52" t="s">
        <v>337</v>
      </c>
      <c r="M132" s="77" t="s">
        <v>318</v>
      </c>
      <c r="N132" s="78">
        <v>3.5</v>
      </c>
      <c r="O132" s="47">
        <f>K132/N132/3</f>
        <v>25.523809523809522</v>
      </c>
      <c r="P132" s="54" t="s">
        <v>304</v>
      </c>
      <c r="Q132" s="53">
        <v>2</v>
      </c>
      <c r="R132" s="53">
        <v>2</v>
      </c>
      <c r="S132" s="47">
        <v>2</v>
      </c>
      <c r="T132" s="48">
        <v>2</v>
      </c>
      <c r="U132" s="47" t="s">
        <v>273</v>
      </c>
      <c r="V132" s="57"/>
    </row>
    <row r="133" spans="1:41" s="1" customFormat="1" ht="56.25" customHeight="1">
      <c r="A133" s="36" t="s">
        <v>226</v>
      </c>
      <c r="B133" s="15" t="s">
        <v>300</v>
      </c>
      <c r="C133" s="5" t="s">
        <v>199</v>
      </c>
      <c r="D133" s="6" t="s">
        <v>197</v>
      </c>
      <c r="E133" s="6" t="s">
        <v>110</v>
      </c>
      <c r="F133" s="6" t="s">
        <v>110</v>
      </c>
      <c r="G133" s="70">
        <v>139</v>
      </c>
      <c r="H133" s="70">
        <v>141</v>
      </c>
      <c r="I133" s="16">
        <v>0</v>
      </c>
      <c r="J133" s="48">
        <f t="shared" si="11"/>
        <v>280</v>
      </c>
      <c r="K133" s="49">
        <f>SUM(J133:J133)</f>
        <v>280</v>
      </c>
      <c r="L133" s="52" t="s">
        <v>337</v>
      </c>
      <c r="M133" s="77" t="s">
        <v>314</v>
      </c>
      <c r="N133" s="78">
        <v>3.5</v>
      </c>
      <c r="O133" s="47">
        <f>K133/N133/3</f>
        <v>26.666666666666668</v>
      </c>
      <c r="P133" s="54" t="s">
        <v>304</v>
      </c>
      <c r="Q133" s="53">
        <v>2</v>
      </c>
      <c r="R133" s="53">
        <v>2</v>
      </c>
      <c r="S133" s="53">
        <v>2</v>
      </c>
      <c r="T133" s="48">
        <v>3</v>
      </c>
      <c r="U133" s="47" t="s">
        <v>270</v>
      </c>
      <c r="V133" s="57"/>
      <c r="W133"/>
      <c r="X133"/>
    </row>
    <row r="134" spans="1:41" s="3" customFormat="1" ht="56.25" customHeight="1">
      <c r="A134" s="36" t="s">
        <v>227</v>
      </c>
      <c r="B134" s="15" t="s">
        <v>301</v>
      </c>
      <c r="C134" s="5" t="s">
        <v>200</v>
      </c>
      <c r="D134" s="6" t="s">
        <v>92</v>
      </c>
      <c r="E134" s="6" t="s">
        <v>137</v>
      </c>
      <c r="F134" s="6" t="s">
        <v>138</v>
      </c>
      <c r="G134" s="16">
        <v>0</v>
      </c>
      <c r="H134" s="16">
        <v>0</v>
      </c>
      <c r="I134" s="16">
        <v>261</v>
      </c>
      <c r="J134" s="148">
        <f>I134+I135</f>
        <v>521</v>
      </c>
      <c r="K134" s="9">
        <f>I134</f>
        <v>261</v>
      </c>
      <c r="L134" s="5" t="s">
        <v>337</v>
      </c>
      <c r="M134" s="69" t="s">
        <v>318</v>
      </c>
      <c r="N134" s="71">
        <v>3.5</v>
      </c>
      <c r="O134" s="7">
        <f>K134/N134/3</f>
        <v>24.857142857142858</v>
      </c>
      <c r="P134" s="19" t="s">
        <v>304</v>
      </c>
      <c r="Q134" s="18">
        <v>2</v>
      </c>
      <c r="R134" s="18">
        <v>2</v>
      </c>
      <c r="S134" s="7">
        <v>2</v>
      </c>
      <c r="T134" s="6">
        <v>2</v>
      </c>
      <c r="U134" s="7" t="s">
        <v>265</v>
      </c>
      <c r="V134" s="57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s="3" customFormat="1" ht="56.25" customHeight="1">
      <c r="A135" s="36" t="s">
        <v>345</v>
      </c>
      <c r="B135" s="15" t="s">
        <v>302</v>
      </c>
      <c r="C135" s="10" t="s">
        <v>205</v>
      </c>
      <c r="D135" s="6" t="s">
        <v>92</v>
      </c>
      <c r="E135" s="6" t="s">
        <v>35</v>
      </c>
      <c r="F135" s="6" t="s">
        <v>35</v>
      </c>
      <c r="G135" s="16">
        <v>0</v>
      </c>
      <c r="H135" s="16">
        <v>0</v>
      </c>
      <c r="I135" s="16">
        <v>260</v>
      </c>
      <c r="J135" s="148"/>
      <c r="K135" s="9">
        <f>I135</f>
        <v>260</v>
      </c>
      <c r="L135" s="5" t="s">
        <v>337</v>
      </c>
      <c r="M135" s="69" t="s">
        <v>318</v>
      </c>
      <c r="N135" s="71">
        <v>3.5</v>
      </c>
      <c r="O135" s="7">
        <f>K135/N135/3</f>
        <v>24.761904761904763</v>
      </c>
      <c r="P135" s="19" t="s">
        <v>304</v>
      </c>
      <c r="Q135" s="18">
        <v>2</v>
      </c>
      <c r="R135" s="18">
        <v>2</v>
      </c>
      <c r="S135" s="7">
        <v>2</v>
      </c>
      <c r="T135" s="6">
        <v>2</v>
      </c>
      <c r="U135" s="7" t="s">
        <v>265</v>
      </c>
      <c r="V135" s="57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5" customHeight="1"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ht="15" customHeight="1"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</sheetData>
  <mergeCells count="400">
    <mergeCell ref="V60:V62"/>
    <mergeCell ref="A60:A62"/>
    <mergeCell ref="B60:B62"/>
    <mergeCell ref="C60:C62"/>
    <mergeCell ref="D60:D62"/>
    <mergeCell ref="E60:E62"/>
    <mergeCell ref="K60:K62"/>
    <mergeCell ref="L60:L62"/>
    <mergeCell ref="V79:V80"/>
    <mergeCell ref="M79:M80"/>
    <mergeCell ref="N79:N80"/>
    <mergeCell ref="O79:O80"/>
    <mergeCell ref="P79:P80"/>
    <mergeCell ref="Q79:Q80"/>
    <mergeCell ref="R79:R80"/>
    <mergeCell ref="S60:S62"/>
    <mergeCell ref="L79:L80"/>
    <mergeCell ref="O66:O67"/>
    <mergeCell ref="V63:V65"/>
    <mergeCell ref="R63:R65"/>
    <mergeCell ref="S63:S65"/>
    <mergeCell ref="P66:P67"/>
    <mergeCell ref="Q66:Q67"/>
    <mergeCell ref="R66:R67"/>
    <mergeCell ref="J134:J135"/>
    <mergeCell ref="N60:N62"/>
    <mergeCell ref="O60:O62"/>
    <mergeCell ref="P60:P62"/>
    <mergeCell ref="Q60:Q62"/>
    <mergeCell ref="R60:R62"/>
    <mergeCell ref="O70:O78"/>
    <mergeCell ref="P70:P78"/>
    <mergeCell ref="A70:A78"/>
    <mergeCell ref="B70:B78"/>
    <mergeCell ref="C70:C78"/>
    <mergeCell ref="D70:D78"/>
    <mergeCell ref="E70:E78"/>
    <mergeCell ref="P125:P126"/>
    <mergeCell ref="Q125:Q126"/>
    <mergeCell ref="A66:A67"/>
    <mergeCell ref="E66:E67"/>
    <mergeCell ref="D66:D67"/>
    <mergeCell ref="K66:K67"/>
    <mergeCell ref="L66:L67"/>
    <mergeCell ref="N66:N67"/>
    <mergeCell ref="D125:D126"/>
    <mergeCell ref="A79:A80"/>
    <mergeCell ref="B79:B80"/>
    <mergeCell ref="T112:T124"/>
    <mergeCell ref="U112:U124"/>
    <mergeCell ref="K112:K124"/>
    <mergeCell ref="L112:L124"/>
    <mergeCell ref="M112:M121"/>
    <mergeCell ref="N112:N124"/>
    <mergeCell ref="O112:O124"/>
    <mergeCell ref="P112:P124"/>
    <mergeCell ref="T60:T62"/>
    <mergeCell ref="U60:U62"/>
    <mergeCell ref="K101:K109"/>
    <mergeCell ref="P110:P111"/>
    <mergeCell ref="K110:K111"/>
    <mergeCell ref="O101:O109"/>
    <mergeCell ref="P101:P109"/>
    <mergeCell ref="S112:S124"/>
    <mergeCell ref="U99:U100"/>
    <mergeCell ref="S81:S88"/>
    <mergeCell ref="U70:U78"/>
    <mergeCell ref="K70:K78"/>
    <mergeCell ref="L70:L78"/>
    <mergeCell ref="M70:M73"/>
    <mergeCell ref="N70:N78"/>
    <mergeCell ref="K79:K80"/>
    <mergeCell ref="V112:V124"/>
    <mergeCell ref="L99:L100"/>
    <mergeCell ref="M99:M100"/>
    <mergeCell ref="N99:N100"/>
    <mergeCell ref="O99:O100"/>
    <mergeCell ref="P99:P100"/>
    <mergeCell ref="T101:T109"/>
    <mergeCell ref="U101:U109"/>
    <mergeCell ref="V101:V109"/>
    <mergeCell ref="Q101:Q109"/>
    <mergeCell ref="R101:R109"/>
    <mergeCell ref="S101:S109"/>
    <mergeCell ref="L101:L109"/>
    <mergeCell ref="N101:N109"/>
    <mergeCell ref="S110:S111"/>
    <mergeCell ref="Q112:Q124"/>
    <mergeCell ref="R112:R124"/>
    <mergeCell ref="T110:T111"/>
    <mergeCell ref="U110:U111"/>
    <mergeCell ref="V99:V100"/>
    <mergeCell ref="Q99:Q100"/>
    <mergeCell ref="R99:R100"/>
    <mergeCell ref="S99:S100"/>
    <mergeCell ref="T99:T100"/>
    <mergeCell ref="V128:V129"/>
    <mergeCell ref="R128:R129"/>
    <mergeCell ref="S128:S129"/>
    <mergeCell ref="T128:T129"/>
    <mergeCell ref="U128:U129"/>
    <mergeCell ref="T125:T126"/>
    <mergeCell ref="U125:U126"/>
    <mergeCell ref="V125:V126"/>
    <mergeCell ref="R125:R126"/>
    <mergeCell ref="S125:S126"/>
    <mergeCell ref="Q128:Q129"/>
    <mergeCell ref="E125:E126"/>
    <mergeCell ref="K125:K126"/>
    <mergeCell ref="L125:L126"/>
    <mergeCell ref="N125:N126"/>
    <mergeCell ref="O125:O126"/>
    <mergeCell ref="Q70:Q78"/>
    <mergeCell ref="S79:S80"/>
    <mergeCell ref="Q110:Q111"/>
    <mergeCell ref="E81:E88"/>
    <mergeCell ref="K81:K88"/>
    <mergeCell ref="L81:L88"/>
    <mergeCell ref="N81:N88"/>
    <mergeCell ref="O81:O88"/>
    <mergeCell ref="P81:P88"/>
    <mergeCell ref="S89:S98"/>
    <mergeCell ref="R89:R98"/>
    <mergeCell ref="Q89:Q98"/>
    <mergeCell ref="P89:P98"/>
    <mergeCell ref="R110:R111"/>
    <mergeCell ref="O110:O111"/>
    <mergeCell ref="E101:E109"/>
    <mergeCell ref="Q81:Q88"/>
    <mergeCell ref="M122:M124"/>
    <mergeCell ref="V70:V78"/>
    <mergeCell ref="M74:M78"/>
    <mergeCell ref="R70:R78"/>
    <mergeCell ref="S70:S78"/>
    <mergeCell ref="T70:T78"/>
    <mergeCell ref="T79:T80"/>
    <mergeCell ref="U79:U80"/>
    <mergeCell ref="V110:V111"/>
    <mergeCell ref="D81:D88"/>
    <mergeCell ref="V81:V88"/>
    <mergeCell ref="T81:T88"/>
    <mergeCell ref="U81:U88"/>
    <mergeCell ref="V89:V98"/>
    <mergeCell ref="U89:U98"/>
    <mergeCell ref="T89:T98"/>
    <mergeCell ref="D101:D109"/>
    <mergeCell ref="R81:R88"/>
    <mergeCell ref="N110:N111"/>
    <mergeCell ref="L110:L111"/>
    <mergeCell ref="M110:M111"/>
    <mergeCell ref="A128:A129"/>
    <mergeCell ref="B128:B129"/>
    <mergeCell ref="C128:C129"/>
    <mergeCell ref="D128:D129"/>
    <mergeCell ref="E128:E129"/>
    <mergeCell ref="C79:C80"/>
    <mergeCell ref="D79:D80"/>
    <mergeCell ref="E79:E80"/>
    <mergeCell ref="B125:B126"/>
    <mergeCell ref="C125:C126"/>
    <mergeCell ref="B110:B111"/>
    <mergeCell ref="C110:C111"/>
    <mergeCell ref="D110:D111"/>
    <mergeCell ref="A81:A88"/>
    <mergeCell ref="B81:B88"/>
    <mergeCell ref="A110:A111"/>
    <mergeCell ref="A125:A126"/>
    <mergeCell ref="A112:A124"/>
    <mergeCell ref="E110:E111"/>
    <mergeCell ref="B112:B124"/>
    <mergeCell ref="C112:C124"/>
    <mergeCell ref="D112:D124"/>
    <mergeCell ref="E112:E124"/>
    <mergeCell ref="C66:C67"/>
    <mergeCell ref="B66:B67"/>
    <mergeCell ref="K99:K100"/>
    <mergeCell ref="A99:A100"/>
    <mergeCell ref="B99:B100"/>
    <mergeCell ref="C99:C100"/>
    <mergeCell ref="D99:D100"/>
    <mergeCell ref="E99:E100"/>
    <mergeCell ref="A101:A109"/>
    <mergeCell ref="B101:B109"/>
    <mergeCell ref="C101:C109"/>
    <mergeCell ref="C81:C88"/>
    <mergeCell ref="O53:O57"/>
    <mergeCell ref="P53:P57"/>
    <mergeCell ref="D53:D57"/>
    <mergeCell ref="E53:E57"/>
    <mergeCell ref="N53:N57"/>
    <mergeCell ref="K128:K129"/>
    <mergeCell ref="L128:L129"/>
    <mergeCell ref="N128:N129"/>
    <mergeCell ref="O128:O129"/>
    <mergeCell ref="P128:P129"/>
    <mergeCell ref="T63:T65"/>
    <mergeCell ref="U63:U65"/>
    <mergeCell ref="K63:K65"/>
    <mergeCell ref="L63:L65"/>
    <mergeCell ref="N63:N65"/>
    <mergeCell ref="O63:O65"/>
    <mergeCell ref="P63:P65"/>
    <mergeCell ref="Q63:Q65"/>
    <mergeCell ref="A63:A65"/>
    <mergeCell ref="B63:B65"/>
    <mergeCell ref="C63:C65"/>
    <mergeCell ref="D63:D65"/>
    <mergeCell ref="E63:E65"/>
    <mergeCell ref="V41:V42"/>
    <mergeCell ref="U41:U42"/>
    <mergeCell ref="T41:T42"/>
    <mergeCell ref="S41:S42"/>
    <mergeCell ref="R41:R42"/>
    <mergeCell ref="Q41:Q42"/>
    <mergeCell ref="Q46:Q51"/>
    <mergeCell ref="R46:R51"/>
    <mergeCell ref="S46:S51"/>
    <mergeCell ref="T46:T51"/>
    <mergeCell ref="U46:U51"/>
    <mergeCell ref="V43:V45"/>
    <mergeCell ref="R43:R45"/>
    <mergeCell ref="S43:S45"/>
    <mergeCell ref="T43:T45"/>
    <mergeCell ref="U43:U45"/>
    <mergeCell ref="V46:V51"/>
    <mergeCell ref="P41:P42"/>
    <mergeCell ref="K43:K45"/>
    <mergeCell ref="L43:L45"/>
    <mergeCell ref="N43:N45"/>
    <mergeCell ref="O43:O45"/>
    <mergeCell ref="P43:P45"/>
    <mergeCell ref="Q43:Q45"/>
    <mergeCell ref="L46:L51"/>
    <mergeCell ref="N46:N51"/>
    <mergeCell ref="O46:O51"/>
    <mergeCell ref="P46:P51"/>
    <mergeCell ref="N41:N42"/>
    <mergeCell ref="Q53:Q57"/>
    <mergeCell ref="T53:T57"/>
    <mergeCell ref="U53:U57"/>
    <mergeCell ref="R53:R57"/>
    <mergeCell ref="S53:S57"/>
    <mergeCell ref="V53:V57"/>
    <mergeCell ref="A33:A38"/>
    <mergeCell ref="B33:B38"/>
    <mergeCell ref="C33:C38"/>
    <mergeCell ref="D33:D38"/>
    <mergeCell ref="E33:E38"/>
    <mergeCell ref="K33:K38"/>
    <mergeCell ref="A43:A45"/>
    <mergeCell ref="B43:B45"/>
    <mergeCell ref="C43:C45"/>
    <mergeCell ref="D43:D45"/>
    <mergeCell ref="E43:E45"/>
    <mergeCell ref="K41:K42"/>
    <mergeCell ref="K39:K40"/>
    <mergeCell ref="L39:L40"/>
    <mergeCell ref="A39:A40"/>
    <mergeCell ref="B39:B40"/>
    <mergeCell ref="C39:C40"/>
    <mergeCell ref="D39:D40"/>
    <mergeCell ref="E39:E40"/>
    <mergeCell ref="C53:C57"/>
    <mergeCell ref="K53:K57"/>
    <mergeCell ref="L53:L57"/>
    <mergeCell ref="L41:L42"/>
    <mergeCell ref="A46:A51"/>
    <mergeCell ref="B46:B51"/>
    <mergeCell ref="C46:C51"/>
    <mergeCell ref="D46:D51"/>
    <mergeCell ref="E46:E51"/>
    <mergeCell ref="K46:K51"/>
    <mergeCell ref="A53:A57"/>
    <mergeCell ref="B53:B57"/>
    <mergeCell ref="L33:L38"/>
    <mergeCell ref="N33:N38"/>
    <mergeCell ref="L25:L32"/>
    <mergeCell ref="N25:N32"/>
    <mergeCell ref="O25:O32"/>
    <mergeCell ref="P25:P32"/>
    <mergeCell ref="Q25:Q32"/>
    <mergeCell ref="O33:O38"/>
    <mergeCell ref="P33:P38"/>
    <mergeCell ref="Q33:Q38"/>
    <mergeCell ref="B25:B32"/>
    <mergeCell ref="C25:C32"/>
    <mergeCell ref="D25:D32"/>
    <mergeCell ref="E25:E32"/>
    <mergeCell ref="V25:V32"/>
    <mergeCell ref="R25:R32"/>
    <mergeCell ref="S25:S32"/>
    <mergeCell ref="T25:T32"/>
    <mergeCell ref="U25:U32"/>
    <mergeCell ref="K25:K32"/>
    <mergeCell ref="V13:V19"/>
    <mergeCell ref="S13:S19"/>
    <mergeCell ref="T13:T19"/>
    <mergeCell ref="U13:U19"/>
    <mergeCell ref="R13:R19"/>
    <mergeCell ref="K13:K19"/>
    <mergeCell ref="L13:L19"/>
    <mergeCell ref="N13:N19"/>
    <mergeCell ref="O13:O19"/>
    <mergeCell ref="P13:P19"/>
    <mergeCell ref="Q13:Q19"/>
    <mergeCell ref="A13:A19"/>
    <mergeCell ref="B13:B19"/>
    <mergeCell ref="C13:C19"/>
    <mergeCell ref="D13:D19"/>
    <mergeCell ref="E13:E19"/>
    <mergeCell ref="O6:O12"/>
    <mergeCell ref="P6:P12"/>
    <mergeCell ref="Q6:Q12"/>
    <mergeCell ref="R6:R12"/>
    <mergeCell ref="V2:V4"/>
    <mergeCell ref="P3:P4"/>
    <mergeCell ref="Q3:Q4"/>
    <mergeCell ref="R3:R4"/>
    <mergeCell ref="T3:T4"/>
    <mergeCell ref="U3:U4"/>
    <mergeCell ref="A6:A12"/>
    <mergeCell ref="B6:B12"/>
    <mergeCell ref="C6:C12"/>
    <mergeCell ref="D6:D12"/>
    <mergeCell ref="E6:E12"/>
    <mergeCell ref="K6:K12"/>
    <mergeCell ref="L6:L12"/>
    <mergeCell ref="N6:N12"/>
    <mergeCell ref="V6:V12"/>
    <mergeCell ref="S6:S12"/>
    <mergeCell ref="T6:T12"/>
    <mergeCell ref="U6:U12"/>
    <mergeCell ref="S66:S67"/>
    <mergeCell ref="T66:T67"/>
    <mergeCell ref="U66:U67"/>
    <mergeCell ref="V66:V67"/>
    <mergeCell ref="A1:U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U2"/>
    <mergeCell ref="V20:V24"/>
    <mergeCell ref="U20:U24"/>
    <mergeCell ref="T20:T24"/>
    <mergeCell ref="S20:S24"/>
    <mergeCell ref="R20:R24"/>
    <mergeCell ref="Q20:Q24"/>
    <mergeCell ref="P20:P24"/>
    <mergeCell ref="O20:O24"/>
    <mergeCell ref="N20:N24"/>
    <mergeCell ref="T33:T38"/>
    <mergeCell ref="U33:U38"/>
    <mergeCell ref="V33:V38"/>
    <mergeCell ref="R33:R38"/>
    <mergeCell ref="S33:S38"/>
    <mergeCell ref="N39:N40"/>
    <mergeCell ref="O39:O40"/>
    <mergeCell ref="P39:P40"/>
    <mergeCell ref="Q39:Q40"/>
    <mergeCell ref="V39:V40"/>
    <mergeCell ref="R39:R40"/>
    <mergeCell ref="S39:S40"/>
    <mergeCell ref="T39:T40"/>
    <mergeCell ref="U39:U40"/>
    <mergeCell ref="L20:L24"/>
    <mergeCell ref="K20:K24"/>
    <mergeCell ref="E20:E24"/>
    <mergeCell ref="B20:B24"/>
    <mergeCell ref="C20:C24"/>
    <mergeCell ref="D20:D24"/>
    <mergeCell ref="A20:A24"/>
    <mergeCell ref="O89:O98"/>
    <mergeCell ref="N89:N98"/>
    <mergeCell ref="M89:M97"/>
    <mergeCell ref="L89:L98"/>
    <mergeCell ref="K89:K98"/>
    <mergeCell ref="E89:E98"/>
    <mergeCell ref="D89:D98"/>
    <mergeCell ref="C89:C98"/>
    <mergeCell ref="B89:B98"/>
    <mergeCell ref="A89:A98"/>
    <mergeCell ref="D41:D42"/>
    <mergeCell ref="C41:C42"/>
    <mergeCell ref="B41:B42"/>
    <mergeCell ref="A41:A42"/>
    <mergeCell ref="E41:E42"/>
    <mergeCell ref="O41:O42"/>
    <mergeCell ref="A25:A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400" verticalDpi="4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113學年度縣小健檢排程</vt:lpstr>
    </vt:vector>
  </TitlesOfParts>
  <Company>花蓮縣教育局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教育處-018</cp:lastModifiedBy>
  <cp:lastPrinted>2024-09-04T07:48:24Z</cp:lastPrinted>
  <dcterms:created xsi:type="dcterms:W3CDTF">2005-07-08T05:43:10Z</dcterms:created>
  <dcterms:modified xsi:type="dcterms:W3CDTF">2024-09-11T01:59:46Z</dcterms:modified>
</cp:coreProperties>
</file>